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8355" tabRatio="89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行政コスト及び純資産変動計算書!$B$1:$W$65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<sst xmlns:r="http://schemas.openxmlformats.org/officeDocument/2006/relationships" xmlns="http://schemas.openxmlformats.org/spreadsheetml/2006/main" count="352" uniqueCount="352">
  <si>
    <t>科目</t>
  </si>
  <si>
    <t>他会計への繰出金</t>
  </si>
  <si>
    <t>1080000</t>
  </si>
  <si>
    <t>有形固定資産</t>
  </si>
  <si>
    <t>事業用資産</t>
  </si>
  <si>
    <t>1060000</t>
  </si>
  <si>
    <t>1350000</t>
  </si>
  <si>
    <t>1270000</t>
  </si>
  <si>
    <t>1120000</t>
  </si>
  <si>
    <t>2210000</t>
  </si>
  <si>
    <t>1010000</t>
  </si>
  <si>
    <t>投資その他の資産</t>
  </si>
  <si>
    <t>4230000</t>
  </si>
  <si>
    <t>資産合計</t>
  </si>
  <si>
    <t>1100000</t>
  </si>
  <si>
    <t>※ 下位項目との金額差は、単位未満の四捨五入によるものです。</t>
  </si>
  <si>
    <t>1030000</t>
  </si>
  <si>
    <t>航空機</t>
  </si>
  <si>
    <t>2100000</t>
  </si>
  <si>
    <t>経常費用</t>
  </si>
  <si>
    <t>1020000</t>
  </si>
  <si>
    <t>1040000</t>
  </si>
  <si>
    <t>本年度末資金残高</t>
  </si>
  <si>
    <t>棚卸資産</t>
  </si>
  <si>
    <t>固定資産</t>
  </si>
  <si>
    <t>出資金</t>
  </si>
  <si>
    <t>1300000</t>
  </si>
  <si>
    <t>1330000</t>
  </si>
  <si>
    <t>基金</t>
  </si>
  <si>
    <t>1050000</t>
  </si>
  <si>
    <t>1720000</t>
  </si>
  <si>
    <t>土地</t>
  </si>
  <si>
    <t>4390000</t>
  </si>
  <si>
    <t>1070000</t>
  </si>
  <si>
    <t>前受金</t>
  </si>
  <si>
    <t>建物</t>
  </si>
  <si>
    <t>工作物減価償却累計額</t>
  </si>
  <si>
    <t>4410000</t>
  </si>
  <si>
    <t>1210000</t>
  </si>
  <si>
    <t>-</t>
  </si>
  <si>
    <t>1320000</t>
  </si>
  <si>
    <t>立木竹</t>
  </si>
  <si>
    <t>他会計への繰出支出</t>
  </si>
  <si>
    <t>物件費等支出</t>
  </si>
  <si>
    <t>浮標等</t>
  </si>
  <si>
    <t>1230000</t>
  </si>
  <si>
    <t>建物減価償却累計額</t>
  </si>
  <si>
    <t>1090000</t>
  </si>
  <si>
    <t>有形固定資産等の減少</t>
  </si>
  <si>
    <t>工作物</t>
  </si>
  <si>
    <t>前年度末純資産残高</t>
  </si>
  <si>
    <t>1110000</t>
  </si>
  <si>
    <t>船舶</t>
  </si>
  <si>
    <t>有価証券</t>
  </si>
  <si>
    <t>船舶減価償却累計額</t>
  </si>
  <si>
    <t>航空機減価償却累計額</t>
  </si>
  <si>
    <t>4370000</t>
  </si>
  <si>
    <t>その他減価償却累計額</t>
  </si>
  <si>
    <t>1130000</t>
  </si>
  <si>
    <t>2020000</t>
  </si>
  <si>
    <t>1140000</t>
  </si>
  <si>
    <t>3010000</t>
  </si>
  <si>
    <t>1180000</t>
  </si>
  <si>
    <t>1170000</t>
  </si>
  <si>
    <t>その他</t>
  </si>
  <si>
    <t>浮標等減価償却累計額</t>
  </si>
  <si>
    <t>1340000</t>
  </si>
  <si>
    <t>1150000</t>
  </si>
  <si>
    <t>その他の支出</t>
  </si>
  <si>
    <t>1160000</t>
  </si>
  <si>
    <t>1190000</t>
  </si>
  <si>
    <t>2080000</t>
  </si>
  <si>
    <t>建設仮勘定</t>
  </si>
  <si>
    <t>2260000</t>
  </si>
  <si>
    <t>1200000</t>
  </si>
  <si>
    <t>インフラ資産</t>
  </si>
  <si>
    <t>1290000</t>
  </si>
  <si>
    <t>4330000</t>
  </si>
  <si>
    <t>1220000</t>
  </si>
  <si>
    <t>1240000</t>
  </si>
  <si>
    <t>投資活動支出</t>
  </si>
  <si>
    <t>1250000</t>
  </si>
  <si>
    <t>災害復旧事業費</t>
  </si>
  <si>
    <t>1260000</t>
  </si>
  <si>
    <t>2220000</t>
  </si>
  <si>
    <t>1280000</t>
  </si>
  <si>
    <t>資産評価差額</t>
  </si>
  <si>
    <t>無形固定資産</t>
  </si>
  <si>
    <t>2200000</t>
  </si>
  <si>
    <t>物品</t>
  </si>
  <si>
    <t>未払費用</t>
  </si>
  <si>
    <t>物品減価償却累計額</t>
  </si>
  <si>
    <t>1310000</t>
  </si>
  <si>
    <t>負債合計</t>
  </si>
  <si>
    <t>ソフトウェア</t>
  </si>
  <si>
    <t>投資及び出資金</t>
  </si>
  <si>
    <t>1570000</t>
  </si>
  <si>
    <t>1360000</t>
  </si>
  <si>
    <t>4070000</t>
  </si>
  <si>
    <t>1370000</t>
  </si>
  <si>
    <t>1380000</t>
  </si>
  <si>
    <t>4180000</t>
  </si>
  <si>
    <t>1390000</t>
  </si>
  <si>
    <t>投資損失引当金</t>
  </si>
  <si>
    <t>1400000</t>
  </si>
  <si>
    <t>本年度差額</t>
  </si>
  <si>
    <t>長期延滞債権</t>
  </si>
  <si>
    <t>1410000</t>
  </si>
  <si>
    <t>長期貸付金</t>
  </si>
  <si>
    <t>1420000</t>
  </si>
  <si>
    <t>1430000</t>
  </si>
  <si>
    <t>　</t>
  </si>
  <si>
    <t>減債基金</t>
  </si>
  <si>
    <t>1440000</t>
  </si>
  <si>
    <t>（平成３０年３月３１日現在）</t>
  </si>
  <si>
    <t>1450000</t>
  </si>
  <si>
    <t>1460000</t>
  </si>
  <si>
    <t>3080000</t>
  </si>
  <si>
    <t>徴収不能引当金</t>
  </si>
  <si>
    <t>1470000</t>
  </si>
  <si>
    <t>流動資産</t>
  </si>
  <si>
    <t>4130000</t>
  </si>
  <si>
    <t>1480000</t>
  </si>
  <si>
    <t>前年度末資金残高</t>
  </si>
  <si>
    <t>現金預金</t>
  </si>
  <si>
    <t>1490000</t>
  </si>
  <si>
    <t>未収金</t>
  </si>
  <si>
    <t>至　平成３０年３月３１日</t>
  </si>
  <si>
    <t>短期貸付金</t>
  </si>
  <si>
    <t>1510000</t>
  </si>
  <si>
    <t>1520000</t>
  </si>
  <si>
    <t>財務活動収支</t>
  </si>
  <si>
    <t>4420000</t>
  </si>
  <si>
    <t>財政調整基金</t>
  </si>
  <si>
    <t>1530000</t>
  </si>
  <si>
    <t>1540000</t>
  </si>
  <si>
    <t>4430000</t>
  </si>
  <si>
    <t>1550000</t>
  </si>
  <si>
    <t>1560000</t>
  </si>
  <si>
    <t>1580000</t>
  </si>
  <si>
    <t>1590000</t>
  </si>
  <si>
    <t>2160000</t>
  </si>
  <si>
    <t>2340000</t>
  </si>
  <si>
    <t>本年度歳計外現金増減額</t>
  </si>
  <si>
    <t>固定負債</t>
  </si>
  <si>
    <t>1600000</t>
  </si>
  <si>
    <t>1610000</t>
  </si>
  <si>
    <t>前年度末歳計外現金残高</t>
  </si>
  <si>
    <t>長期未払金</t>
  </si>
  <si>
    <t>1620000</t>
  </si>
  <si>
    <t>4100000</t>
  </si>
  <si>
    <t>退職手当引当金</t>
  </si>
  <si>
    <t>1630000</t>
  </si>
  <si>
    <t>損失補償等引当金</t>
  </si>
  <si>
    <t>1640000</t>
  </si>
  <si>
    <t>1650000</t>
  </si>
  <si>
    <t>2120000</t>
  </si>
  <si>
    <t>2190000</t>
  </si>
  <si>
    <t>流動負債</t>
  </si>
  <si>
    <t>1660000</t>
  </si>
  <si>
    <t>2310000</t>
  </si>
  <si>
    <t>1670000</t>
  </si>
  <si>
    <t>未払金</t>
  </si>
  <si>
    <t>1680000</t>
  </si>
  <si>
    <t>1690000</t>
  </si>
  <si>
    <t>移転費用支出</t>
  </si>
  <si>
    <t>1700000</t>
  </si>
  <si>
    <t>前受収益</t>
  </si>
  <si>
    <t>1710000</t>
  </si>
  <si>
    <t>賞与等引当金</t>
  </si>
  <si>
    <t>維持補修費</t>
  </si>
  <si>
    <t>預り金</t>
  </si>
  <si>
    <t>1730000</t>
  </si>
  <si>
    <t>2010000</t>
  </si>
  <si>
    <t>3100000</t>
  </si>
  <si>
    <t>1740000</t>
  </si>
  <si>
    <t>国県等補助金</t>
  </si>
  <si>
    <t>4040000</t>
  </si>
  <si>
    <t>純資産合計</t>
  </si>
  <si>
    <t>1750000</t>
  </si>
  <si>
    <t>固定資産等形成分</t>
  </si>
  <si>
    <t>1760000</t>
  </si>
  <si>
    <t>4030000</t>
  </si>
  <si>
    <t>本年度末歳計外現金残高</t>
  </si>
  <si>
    <t>余剰分（不足分）</t>
  </si>
  <si>
    <t>他団体出資等分</t>
  </si>
  <si>
    <t>純経常行政コスト</t>
  </si>
  <si>
    <t>2030000</t>
  </si>
  <si>
    <t>業務費用</t>
  </si>
  <si>
    <t>2040000</t>
  </si>
  <si>
    <t>減価償却費</t>
  </si>
  <si>
    <t>人件費</t>
  </si>
  <si>
    <t>2050000</t>
  </si>
  <si>
    <t>職員給与費</t>
  </si>
  <si>
    <t>賞与等引当金繰入額</t>
  </si>
  <si>
    <t>2060000</t>
  </si>
  <si>
    <t>人件費支出</t>
  </si>
  <si>
    <t>2070000</t>
  </si>
  <si>
    <t>貸付金支出</t>
  </si>
  <si>
    <t>退職手当引当金繰入額</t>
  </si>
  <si>
    <t>2230000</t>
  </si>
  <si>
    <t>2090000</t>
  </si>
  <si>
    <t>物件費等</t>
  </si>
  <si>
    <t>行政コスト計算書</t>
  </si>
  <si>
    <t>物件費</t>
  </si>
  <si>
    <t>2110000</t>
  </si>
  <si>
    <t>4270000</t>
  </si>
  <si>
    <t>2130000</t>
  </si>
  <si>
    <t>2140000</t>
  </si>
  <si>
    <t>その他の業務費用</t>
  </si>
  <si>
    <t>2150000</t>
  </si>
  <si>
    <t>4310000</t>
  </si>
  <si>
    <t>貸借対照表</t>
  </si>
  <si>
    <t>支払利息</t>
  </si>
  <si>
    <t>徴収不能引当金繰入額</t>
  </si>
  <si>
    <t>4010000</t>
  </si>
  <si>
    <t>2170000</t>
  </si>
  <si>
    <t>2180000</t>
  </si>
  <si>
    <t>純行政コスト</t>
  </si>
  <si>
    <t>移転費用</t>
  </si>
  <si>
    <t>補助金等</t>
  </si>
  <si>
    <t>社会保障給付</t>
  </si>
  <si>
    <t>支払利息支出</t>
  </si>
  <si>
    <t>経常収益</t>
  </si>
  <si>
    <t>2240000</t>
  </si>
  <si>
    <t>使用料及び手数料</t>
  </si>
  <si>
    <t>*出力条件</t>
  </si>
  <si>
    <t>2250000</t>
  </si>
  <si>
    <t>2270000</t>
  </si>
  <si>
    <t>4290000</t>
  </si>
  <si>
    <t>臨時損失</t>
  </si>
  <si>
    <t>2280000</t>
  </si>
  <si>
    <t>4220000</t>
  </si>
  <si>
    <t>投資活動収支</t>
  </si>
  <si>
    <t>2290000</t>
  </si>
  <si>
    <t>資産除売却損</t>
  </si>
  <si>
    <t>3040000</t>
  </si>
  <si>
    <t>2300000</t>
  </si>
  <si>
    <t>投資損失引当金繰入額</t>
  </si>
  <si>
    <t>損失補償等引当金繰入額</t>
  </si>
  <si>
    <t>2320000</t>
  </si>
  <si>
    <t>2330000</t>
  </si>
  <si>
    <t>臨時利益</t>
  </si>
  <si>
    <t>資産売却益</t>
  </si>
  <si>
    <t>2350000</t>
  </si>
  <si>
    <t>3020000</t>
  </si>
  <si>
    <t>純行政コスト（△）</t>
  </si>
  <si>
    <t>3030000</t>
  </si>
  <si>
    <t>比例連結割合変更に伴う差額</t>
  </si>
  <si>
    <t>財源</t>
  </si>
  <si>
    <t>科目コー</t>
  </si>
  <si>
    <t>税収等</t>
  </si>
  <si>
    <t>3050000</t>
  </si>
  <si>
    <t>3060000</t>
  </si>
  <si>
    <t>3070000</t>
  </si>
  <si>
    <t>有形固定資産等の増加</t>
  </si>
  <si>
    <t>3090000</t>
  </si>
  <si>
    <t>貸付金・基金等の増加</t>
  </si>
  <si>
    <t>3110000</t>
  </si>
  <si>
    <t>貸付金・基金等の減少</t>
  </si>
  <si>
    <t>業務収入</t>
  </si>
  <si>
    <t>3120000</t>
  </si>
  <si>
    <t>3130000</t>
  </si>
  <si>
    <t>4440000</t>
  </si>
  <si>
    <t>無償所管換等</t>
  </si>
  <si>
    <t>3140000</t>
  </si>
  <si>
    <t>3150000</t>
  </si>
  <si>
    <t>補助金等支出</t>
  </si>
  <si>
    <t>臨時支出</t>
  </si>
  <si>
    <t>本年度純資産変動額</t>
  </si>
  <si>
    <t>※</t>
  </si>
  <si>
    <t>3160000</t>
  </si>
  <si>
    <t>本年度末純資産残高</t>
  </si>
  <si>
    <t>国県等補助金収入</t>
  </si>
  <si>
    <t>業務活動収支</t>
  </si>
  <si>
    <t>臨時収入</t>
  </si>
  <si>
    <t>4020000</t>
  </si>
  <si>
    <t>業務支出</t>
  </si>
  <si>
    <t>地方債発行収入</t>
  </si>
  <si>
    <t>業務費用支出</t>
  </si>
  <si>
    <t>資産売却収入</t>
  </si>
  <si>
    <t>4050000</t>
  </si>
  <si>
    <t>4060000</t>
  </si>
  <si>
    <t>4080000</t>
  </si>
  <si>
    <t>4090000</t>
  </si>
  <si>
    <t>4250000</t>
  </si>
  <si>
    <t>社会保障給付支出</t>
  </si>
  <si>
    <t>4110000</t>
  </si>
  <si>
    <t>4120000</t>
  </si>
  <si>
    <t>4140000</t>
  </si>
  <si>
    <t>税収等収入</t>
  </si>
  <si>
    <t>4150000</t>
  </si>
  <si>
    <t>4160000</t>
  </si>
  <si>
    <t>使用料及び手数料収入</t>
  </si>
  <si>
    <t>4170000</t>
  </si>
  <si>
    <t>その他の収入</t>
  </si>
  <si>
    <t>4190000</t>
  </si>
  <si>
    <t>災害復旧事業費支出</t>
  </si>
  <si>
    <t>4200000</t>
  </si>
  <si>
    <t>4210000</t>
  </si>
  <si>
    <t>4240000</t>
  </si>
  <si>
    <t>公共施設等整備費支出</t>
  </si>
  <si>
    <t>基金積立金支出</t>
  </si>
  <si>
    <t>4260000</t>
  </si>
  <si>
    <t>投資及び出資金支出</t>
  </si>
  <si>
    <t>4280000</t>
  </si>
  <si>
    <t>投資活動収入</t>
  </si>
  <si>
    <t>*団体／会計コード ：</t>
  </si>
  <si>
    <t>4300000</t>
  </si>
  <si>
    <t>基金取崩収入</t>
  </si>
  <si>
    <t>4320000</t>
  </si>
  <si>
    <t>貸付金元金回収収入</t>
  </si>
  <si>
    <t/>
  </si>
  <si>
    <t>4340000</t>
  </si>
  <si>
    <t>4350000</t>
  </si>
  <si>
    <t>4360000</t>
  </si>
  <si>
    <t>財務活動支出</t>
  </si>
  <si>
    <t>4380000</t>
  </si>
  <si>
    <t>4400000</t>
  </si>
  <si>
    <t>財務活動収入</t>
  </si>
  <si>
    <t>本年度資金収支額</t>
  </si>
  <si>
    <t>4450000</t>
  </si>
  <si>
    <t>4460000</t>
  </si>
  <si>
    <t>4470000</t>
  </si>
  <si>
    <t>4480000</t>
  </si>
  <si>
    <t>本年度末現金預金残高</t>
  </si>
  <si>
    <t>科目コード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</si>
  <si>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</si>
  <si>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</si>
  <si>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</si>
  <si>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</si>
  <si>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</si>
  <si>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</si>
  <si>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*出力帳票選択 ： 財務書類</t>
  </si>
  <si>
    <t>負債及び純資産合計</t>
  </si>
  <si>
    <t>合計</t>
  </si>
  <si>
    <t>固定資産
等形成分</t>
  </si>
  <si>
    <t>純資産変動計算書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</si>
  <si>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</si>
  <si>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</si>
  <si>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</si>
  <si>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</si>
  <si>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</si>
  <si>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</si>
  <si>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*会計年度 ： H29</t>
  </si>
  <si>
    <t>*団体区分 ： 一般会計等</t>
  </si>
  <si>
    <t>*出力範囲 ： 年次</t>
  </si>
  <si>
    <t>*出力金額単位 ： 千円</t>
  </si>
  <si>
    <t>（単位：千円）</t>
  </si>
  <si>
    <t>自　平成２９年４月１日　</t>
  </si>
  <si>
    <t>資金収支計算書</t>
  </si>
  <si>
    <t>行政コスト及び純資産変動計算書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</si>
</sst>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6" formatCode="#,##0;&quot;△ &quot;#,##0"/>
    <numFmt numFmtId="179" formatCode="#,##0;[Red]#,##0"/>
    <numFmt numFmtId="178" formatCode="#,##0_ "/>
    <numFmt numFmtId="177" formatCode="0;&quot;△ &quot;0"/>
  </numFmts>
  <fonts count="16">
    <font>
      <sz val="11"/>
      <color auto="1"/>
      <name val="ＭＳ Ｐゴシック"/>
    </font>
    <font>
      <sz val="11"/>
      <color auto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0.5"/>
      <color auto="1"/>
      <name val="ＭＳ Ｐゴシック"/>
    </font>
    <font>
      <sz val="10"/>
      <color auto="1"/>
      <name val="ＭＳ Ｐゴシック"/>
    </font>
    <font>
      <b/>
      <sz val="14"/>
      <color auto="1"/>
      <name val="ＭＳ Ｐゴシック"/>
    </font>
    <font>
      <b/>
      <sz val="20"/>
      <color auto="1"/>
      <name val="ＭＳ Ｐゴシック"/>
    </font>
    <font>
      <sz val="12"/>
      <color auto="1"/>
      <name val="ＭＳ Ｐゴシック"/>
    </font>
    <font>
      <strike/>
      <sz val="11"/>
      <color auto="1"/>
      <name val="ＭＳ Ｐゴシック"/>
    </font>
    <font>
      <sz val="9"/>
      <color auto="1"/>
      <name val="ＭＳ Ｐゴシック"/>
    </font>
    <font>
      <sz val="14"/>
      <color auto="1"/>
      <name val="ＭＳ Ｐゴシック"/>
    </font>
    <font>
      <i/>
      <sz val="10"/>
      <color auto="1"/>
      <name val="ＭＳ Ｐゴシック"/>
    </font>
    <font>
      <i/>
      <sz val="10.5"/>
      <color auto="1"/>
      <name val="ＭＳ Ｐゴシック"/>
    </font>
    <font>
      <i/>
      <sz val="11"/>
      <color auto="1"/>
      <name val="ＭＳ Ｐゴシック"/>
    </font>
    <font>
      <sz val="1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49" fontId="4" fillId="0" borderId="0" xfId="9" applyNumberFormat="1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0" fillId="2" borderId="0" xfId="0" applyFont="1" applyFill="1">
      <alignment vertical="center"/>
    </xf>
    <xf numFmtId="0" fontId="5" fillId="0" borderId="0" xfId="9" applyFont="1" applyFill="1" applyAlignment="1">
      <alignment vertical="center"/>
    </xf>
    <xf numFmtId="0" fontId="4" fillId="0" borderId="0" xfId="9" applyFont="1" applyFill="1" applyAlignment="1">
      <alignment horizontal="center" vertical="center"/>
    </xf>
    <xf numFmtId="49" fontId="4" fillId="2" borderId="0" xfId="8" applyNumberFormat="1" applyFont="1" applyFill="1" applyAlignment="1">
      <alignment vertical="center"/>
    </xf>
    <xf numFmtId="49" fontId="5" fillId="0" borderId="0" xfId="9" applyNumberFormat="1" applyFont="1" applyFill="1" applyAlignment="1">
      <alignment vertical="center"/>
    </xf>
    <xf numFmtId="49" fontId="4" fillId="0" borderId="0" xfId="9" applyNumberFormat="1" applyFont="1" applyFill="1" applyAlignment="1">
      <alignment horizontal="center" vertical="center"/>
    </xf>
    <xf numFmtId="0" fontId="4" fillId="2" borderId="0" xfId="7" applyFont="1" applyFill="1">
      <alignment vertical="center"/>
    </xf>
    <xf numFmtId="0" fontId="6" fillId="0" borderId="0" xfId="9" applyFont="1" applyFill="1" applyBorder="1" applyAlignment="1"/>
    <xf numFmtId="0" fontId="7" fillId="0" borderId="0" xfId="9" applyFont="1" applyFill="1" applyBorder="1" applyAlignment="1">
      <alignment horizontal="center"/>
    </xf>
    <xf numFmtId="0" fontId="8" fillId="0" borderId="0" xfId="9" applyFont="1" applyAlignment="1">
      <alignment horizontal="center" vertical="center"/>
    </xf>
    <xf numFmtId="0" fontId="0" fillId="0" borderId="0" xfId="9" applyFont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2" xfId="9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1" fillId="0" borderId="1" xfId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1" fillId="0" borderId="3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4" fillId="0" borderId="0" xfId="9" applyFont="1" applyAlignment="1">
      <alignment horizontal="left" vertical="center"/>
    </xf>
    <xf numFmtId="38" fontId="9" fillId="0" borderId="0" xfId="1" applyFont="1" applyFill="1" applyBorder="1" applyAlignment="1">
      <alignment vertical="center"/>
    </xf>
    <xf numFmtId="0" fontId="4" fillId="2" borderId="0" xfId="8" applyFont="1" applyFill="1" applyAlignment="1">
      <alignment vertical="center"/>
    </xf>
    <xf numFmtId="0" fontId="1" fillId="0" borderId="3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176" fontId="1" fillId="0" borderId="0" xfId="9" applyNumberFormat="1" applyFont="1" applyFill="1" applyBorder="1" applyAlignment="1">
      <alignment vertical="center"/>
    </xf>
    <xf numFmtId="176" fontId="9" fillId="0" borderId="0" xfId="9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176" fontId="1" fillId="0" borderId="4" xfId="1" applyNumberFormat="1" applyFont="1" applyFill="1" applyBorder="1" applyAlignment="1">
      <alignment horizontal="center" vertical="center"/>
    </xf>
    <xf numFmtId="0" fontId="1" fillId="0" borderId="5" xfId="9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right" vertical="center"/>
    </xf>
    <xf numFmtId="176" fontId="1" fillId="2" borderId="6" xfId="9" applyNumberFormat="1" applyFont="1" applyFill="1" applyBorder="1" applyAlignment="1">
      <alignment horizontal="right" vertical="center"/>
    </xf>
    <xf numFmtId="176" fontId="1" fillId="2" borderId="5" xfId="9" applyNumberFormat="1" applyFont="1" applyFill="1" applyBorder="1" applyAlignment="1">
      <alignment horizontal="right" vertical="center"/>
    </xf>
    <xf numFmtId="0" fontId="1" fillId="0" borderId="7" xfId="9" applyFont="1" applyFill="1" applyBorder="1" applyAlignment="1">
      <alignment horizontal="center" vertical="center"/>
    </xf>
    <xf numFmtId="177" fontId="10" fillId="0" borderId="8" xfId="9" applyNumberFormat="1" applyFont="1" applyFill="1" applyBorder="1" applyAlignment="1">
      <alignment horizontal="center" vertical="center"/>
    </xf>
    <xf numFmtId="177" fontId="10" fillId="2" borderId="8" xfId="9" applyNumberFormat="1" applyFont="1" applyFill="1" applyBorder="1" applyAlignment="1">
      <alignment horizontal="center" vertical="center"/>
    </xf>
    <xf numFmtId="177" fontId="10" fillId="2" borderId="7" xfId="9" applyNumberFormat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0" fontId="1" fillId="0" borderId="10" xfId="9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vertical="center"/>
    </xf>
    <xf numFmtId="0" fontId="1" fillId="0" borderId="14" xfId="9" applyFont="1" applyFill="1" applyBorder="1" applyAlignment="1">
      <alignment horizontal="center" vertical="center"/>
    </xf>
    <xf numFmtId="0" fontId="1" fillId="0" borderId="4" xfId="9" applyFont="1" applyFill="1" applyBorder="1" applyAlignment="1">
      <alignment horizontal="center" vertical="center"/>
    </xf>
    <xf numFmtId="176" fontId="1" fillId="2" borderId="15" xfId="9" applyNumberFormat="1" applyFont="1" applyFill="1" applyBorder="1" applyAlignment="1">
      <alignment horizontal="right" vertical="center"/>
    </xf>
    <xf numFmtId="0" fontId="1" fillId="2" borderId="6" xfId="9" applyFont="1" applyFill="1" applyBorder="1" applyAlignment="1">
      <alignment horizontal="right" vertical="center"/>
    </xf>
    <xf numFmtId="176" fontId="1" fillId="2" borderId="16" xfId="9" applyNumberFormat="1" applyFont="1" applyFill="1" applyBorder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10" fillId="0" borderId="8" xfId="9" applyFont="1" applyFill="1" applyBorder="1" applyAlignment="1">
      <alignment horizontal="center" vertical="center"/>
    </xf>
    <xf numFmtId="178" fontId="10" fillId="2" borderId="8" xfId="9" applyNumberFormat="1" applyFont="1" applyFill="1" applyBorder="1" applyAlignment="1">
      <alignment horizontal="center" vertical="center"/>
    </xf>
    <xf numFmtId="178" fontId="10" fillId="2" borderId="17" xfId="9" applyNumberFormat="1" applyFont="1" applyFill="1" applyBorder="1" applyAlignment="1">
      <alignment horizontal="center" vertical="center"/>
    </xf>
    <xf numFmtId="0" fontId="10" fillId="2" borderId="8" xfId="9" applyFont="1" applyFill="1" applyBorder="1" applyAlignment="1">
      <alignment horizontal="center" vertical="center"/>
    </xf>
    <xf numFmtId="178" fontId="10" fillId="2" borderId="8" xfId="9" applyNumberFormat="1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right" vertical="center"/>
    </xf>
    <xf numFmtId="0" fontId="10" fillId="0" borderId="8" xfId="9" applyFont="1" applyFill="1" applyBorder="1" applyAlignment="1">
      <alignment horizontal="right" vertical="center"/>
    </xf>
    <xf numFmtId="178" fontId="10" fillId="2" borderId="18" xfId="9" applyNumberFormat="1" applyFont="1" applyFill="1" applyBorder="1" applyAlignment="1">
      <alignment horizontal="center" vertical="center"/>
    </xf>
    <xf numFmtId="178" fontId="10" fillId="2" borderId="7" xfId="9" applyNumberFormat="1" applyFont="1" applyFill="1" applyBorder="1" applyAlignment="1">
      <alignment horizontal="center"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/>
    <xf numFmtId="49" fontId="5" fillId="2" borderId="0" xfId="1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38" fontId="0" fillId="2" borderId="2" xfId="12" applyFont="1" applyFill="1" applyBorder="1" applyAlignment="1">
      <alignment vertical="center"/>
    </xf>
    <xf numFmtId="38" fontId="0" fillId="2" borderId="9" xfId="12" applyFont="1" applyFill="1" applyBorder="1" applyAlignment="1">
      <alignment vertical="center"/>
    </xf>
    <xf numFmtId="38" fontId="0" fillId="2" borderId="1" xfId="12" applyFont="1" applyFill="1" applyBorder="1" applyAlignment="1">
      <alignment vertical="center"/>
    </xf>
    <xf numFmtId="38" fontId="5" fillId="2" borderId="19" xfId="12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38" fontId="0" fillId="2" borderId="0" xfId="12" applyFont="1" applyFill="1" applyBorder="1" applyAlignment="1">
      <alignment vertical="center"/>
    </xf>
    <xf numFmtId="38" fontId="0" fillId="2" borderId="11" xfId="12" applyFont="1" applyFill="1" applyBorder="1" applyAlignment="1">
      <alignment vertical="center"/>
    </xf>
    <xf numFmtId="38" fontId="0" fillId="2" borderId="3" xfId="12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2" fillId="2" borderId="19" xfId="12" applyFont="1" applyFill="1" applyBorder="1" applyAlignment="1">
      <alignment vertical="center"/>
    </xf>
    <xf numFmtId="38" fontId="12" fillId="2" borderId="0" xfId="12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176" fontId="0" fillId="2" borderId="6" xfId="0" applyNumberFormat="1" applyFont="1" applyFill="1" applyBorder="1" applyAlignment="1">
      <alignment horizontal="right" vertical="center"/>
    </xf>
    <xf numFmtId="176" fontId="0" fillId="2" borderId="15" xfId="0" applyNumberFormat="1" applyFont="1" applyFill="1" applyBorder="1" applyAlignment="1">
      <alignment horizontal="right" vertical="center"/>
    </xf>
    <xf numFmtId="176" fontId="0" fillId="2" borderId="5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37" fontId="10" fillId="2" borderId="17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11" fillId="0" borderId="0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0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/>
    </xf>
    <xf numFmtId="0" fontId="1" fillId="0" borderId="0" xfId="5" applyFont="1" applyFill="1" applyBorder="1" applyAlignment="1"/>
    <xf numFmtId="0" fontId="1" fillId="0" borderId="20" xfId="5" applyFont="1" applyFill="1" applyBorder="1" applyAlignment="1">
      <alignment horizontal="center" vertical="center"/>
    </xf>
    <xf numFmtId="0" fontId="1" fillId="0" borderId="21" xfId="5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vertical="center"/>
    </xf>
    <xf numFmtId="0" fontId="1" fillId="0" borderId="2" xfId="11" applyFont="1" applyFill="1" applyBorder="1" applyAlignment="1">
      <alignment horizontal="left" vertical="center"/>
    </xf>
    <xf numFmtId="38" fontId="1" fillId="0" borderId="23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1" fillId="0" borderId="21" xfId="1" applyFont="1" applyFill="1" applyBorder="1" applyAlignment="1">
      <alignment vertical="center"/>
    </xf>
    <xf numFmtId="0" fontId="1" fillId="0" borderId="19" xfId="5" applyFont="1" applyFill="1" applyBorder="1" applyAlignment="1">
      <alignment vertical="top" wrapText="1"/>
    </xf>
    <xf numFmtId="0" fontId="1" fillId="0" borderId="0" xfId="5" applyFont="1" applyFill="1" applyBorder="1" applyAlignment="1">
      <alignment vertical="top"/>
    </xf>
    <xf numFmtId="0" fontId="1" fillId="0" borderId="19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38" fontId="1" fillId="0" borderId="25" xfId="1" applyFont="1" applyFill="1" applyBorder="1" applyAlignment="1">
      <alignment vertical="center"/>
    </xf>
    <xf numFmtId="0" fontId="1" fillId="0" borderId="26" xfId="11" applyFont="1" applyFill="1" applyBorder="1" applyAlignment="1">
      <alignment vertical="center"/>
    </xf>
    <xf numFmtId="0" fontId="1" fillId="0" borderId="11" xfId="11" applyFont="1" applyFill="1" applyBorder="1" applyAlignment="1">
      <alignment vertical="center"/>
    </xf>
    <xf numFmtId="0" fontId="1" fillId="0" borderId="12" xfId="11" applyFont="1" applyFill="1" applyBorder="1" applyAlignment="1">
      <alignment vertical="center"/>
    </xf>
    <xf numFmtId="0" fontId="1" fillId="0" borderId="24" xfId="11" applyFont="1" applyFill="1" applyBorder="1" applyAlignment="1">
      <alignment vertical="center"/>
    </xf>
    <xf numFmtId="0" fontId="1" fillId="0" borderId="19" xfId="5" applyFont="1" applyFill="1" applyBorder="1" applyAlignment="1">
      <alignment vertical="top"/>
    </xf>
    <xf numFmtId="0" fontId="1" fillId="0" borderId="0" xfId="11" applyFont="1" applyFill="1" applyBorder="1" applyAlignment="1">
      <alignment horizontal="left" vertical="center"/>
    </xf>
    <xf numFmtId="0" fontId="1" fillId="0" borderId="27" xfId="11" applyFont="1" applyFill="1" applyBorder="1" applyAlignment="1">
      <alignment vertical="center"/>
    </xf>
    <xf numFmtId="0" fontId="1" fillId="0" borderId="12" xfId="11" applyFont="1" applyFill="1" applyBorder="1" applyAlignment="1">
      <alignment horizontal="left" vertical="center"/>
    </xf>
    <xf numFmtId="0" fontId="1" fillId="0" borderId="26" xfId="11" applyFont="1" applyFill="1" applyBorder="1" applyAlignment="1">
      <alignment horizontal="left" vertical="center"/>
    </xf>
    <xf numFmtId="0" fontId="1" fillId="0" borderId="24" xfId="11" applyFont="1" applyFill="1" applyBorder="1" applyAlignment="1">
      <alignment horizontal="left" vertical="center"/>
    </xf>
    <xf numFmtId="0" fontId="0" fillId="0" borderId="0" xfId="5" applyFont="1"/>
    <xf numFmtId="0" fontId="9" fillId="0" borderId="12" xfId="11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right"/>
    </xf>
    <xf numFmtId="0" fontId="1" fillId="0" borderId="28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vertical="center"/>
    </xf>
    <xf numFmtId="0" fontId="1" fillId="0" borderId="30" xfId="5" applyFont="1" applyFill="1" applyBorder="1" applyAlignment="1">
      <alignment horizontal="center" vertical="center"/>
    </xf>
    <xf numFmtId="0" fontId="1" fillId="0" borderId="31" xfId="5" applyFont="1" applyFill="1" applyBorder="1" applyAlignment="1">
      <alignment horizontal="center" vertical="center"/>
    </xf>
    <xf numFmtId="176" fontId="1" fillId="0" borderId="32" xfId="5" applyNumberFormat="1" applyFont="1" applyFill="1" applyBorder="1" applyAlignment="1">
      <alignment horizontal="right" vertical="center"/>
    </xf>
    <xf numFmtId="176" fontId="1" fillId="0" borderId="6" xfId="5" applyNumberFormat="1" applyFont="1" applyFill="1" applyBorder="1" applyAlignment="1">
      <alignment horizontal="right" vertical="center"/>
    </xf>
    <xf numFmtId="176" fontId="1" fillId="0" borderId="33" xfId="5" applyNumberFormat="1" applyFont="1" applyFill="1" applyBorder="1" applyAlignment="1">
      <alignment horizontal="right" vertical="center"/>
    </xf>
    <xf numFmtId="176" fontId="1" fillId="0" borderId="15" xfId="5" applyNumberFormat="1" applyFont="1" applyFill="1" applyBorder="1" applyAlignment="1">
      <alignment horizontal="right" vertical="center"/>
    </xf>
    <xf numFmtId="176" fontId="1" fillId="0" borderId="34" xfId="5" applyNumberFormat="1" applyFont="1" applyFill="1" applyBorder="1" applyAlignment="1">
      <alignment horizontal="right" vertical="center"/>
    </xf>
    <xf numFmtId="176" fontId="1" fillId="0" borderId="16" xfId="5" applyNumberFormat="1" applyFont="1" applyFill="1" applyBorder="1" applyAlignment="1">
      <alignment horizontal="right" vertical="center"/>
    </xf>
    <xf numFmtId="176" fontId="1" fillId="0" borderId="31" xfId="5" applyNumberFormat="1" applyFont="1" applyFill="1" applyBorder="1" applyAlignment="1">
      <alignment horizontal="right" vertical="center"/>
    </xf>
    <xf numFmtId="179" fontId="10" fillId="0" borderId="25" xfId="5" applyNumberFormat="1" applyFont="1" applyFill="1" applyBorder="1" applyAlignment="1">
      <alignment horizontal="center" vertical="center"/>
    </xf>
    <xf numFmtId="179" fontId="10" fillId="0" borderId="0" xfId="5" applyNumberFormat="1" applyFont="1" applyFill="1" applyBorder="1" applyAlignment="1">
      <alignment horizontal="center" vertical="center"/>
    </xf>
    <xf numFmtId="179" fontId="10" fillId="0" borderId="26" xfId="5" applyNumberFormat="1" applyFont="1" applyFill="1" applyBorder="1" applyAlignment="1">
      <alignment horizontal="center" vertical="center"/>
    </xf>
    <xf numFmtId="179" fontId="10" fillId="0" borderId="35" xfId="5" applyNumberFormat="1" applyFont="1" applyFill="1" applyBorder="1" applyAlignment="1">
      <alignment horizontal="center" vertical="center"/>
    </xf>
    <xf numFmtId="176" fontId="1" fillId="0" borderId="36" xfId="5" applyNumberFormat="1" applyFont="1" applyFill="1" applyBorder="1" applyAlignment="1">
      <alignment horizontal="right" vertical="center"/>
    </xf>
    <xf numFmtId="179" fontId="10" fillId="0" borderId="12" xfId="5" applyNumberFormat="1" applyFont="1" applyFill="1" applyBorder="1" applyAlignment="1">
      <alignment horizontal="center" vertical="center"/>
    </xf>
    <xf numFmtId="179" fontId="10" fillId="0" borderId="24" xfId="5" applyNumberFormat="1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vertical="center"/>
    </xf>
    <xf numFmtId="0" fontId="1" fillId="0" borderId="16" xfId="5" applyFont="1" applyFill="1" applyBorder="1" applyAlignment="1">
      <alignment horizontal="center" vertical="center" wrapText="1"/>
    </xf>
    <xf numFmtId="179" fontId="1" fillId="0" borderId="37" xfId="5" applyNumberFormat="1" applyFont="1" applyFill="1" applyBorder="1" applyAlignment="1">
      <alignment horizontal="right" vertical="center"/>
    </xf>
    <xf numFmtId="179" fontId="1" fillId="0" borderId="34" xfId="5" applyNumberFormat="1" applyFont="1" applyFill="1" applyBorder="1" applyAlignment="1">
      <alignment horizontal="center" vertical="center"/>
    </xf>
    <xf numFmtId="179" fontId="1" fillId="0" borderId="38" xfId="5" applyNumberFormat="1" applyFont="1" applyFill="1" applyBorder="1" applyAlignment="1">
      <alignment horizontal="center" vertical="center"/>
    </xf>
    <xf numFmtId="179" fontId="1" fillId="0" borderId="39" xfId="5" applyNumberFormat="1" applyFont="1" applyFill="1" applyBorder="1" applyAlignment="1">
      <alignment horizontal="center" vertical="center"/>
    </xf>
    <xf numFmtId="0" fontId="1" fillId="0" borderId="14" xfId="5" applyFont="1" applyBorder="1" applyAlignment="1">
      <alignment horizontal="center" vertical="center" wrapText="1"/>
    </xf>
    <xf numFmtId="176" fontId="10" fillId="0" borderId="40" xfId="5" applyNumberFormat="1" applyFont="1" applyFill="1" applyBorder="1" applyAlignment="1">
      <alignment horizontal="center" vertical="center"/>
    </xf>
    <xf numFmtId="0" fontId="1" fillId="0" borderId="41" xfId="5" applyFont="1" applyBorder="1" applyAlignment="1">
      <alignment horizontal="right" vertical="center"/>
    </xf>
    <xf numFmtId="179" fontId="1" fillId="0" borderId="36" xfId="5" applyNumberFormat="1" applyFont="1" applyFill="1" applyBorder="1" applyAlignment="1">
      <alignment horizontal="center" vertical="center"/>
    </xf>
    <xf numFmtId="179" fontId="1" fillId="0" borderId="42" xfId="5" applyNumberFormat="1" applyFont="1" applyFill="1" applyBorder="1" applyAlignment="1">
      <alignment horizontal="center" vertical="center"/>
    </xf>
    <xf numFmtId="179" fontId="1" fillId="0" borderId="43" xfId="5" applyNumberFormat="1" applyFont="1" applyFill="1" applyBorder="1" applyAlignment="1">
      <alignment horizontal="center" vertical="center"/>
    </xf>
    <xf numFmtId="176" fontId="10" fillId="0" borderId="13" xfId="5" applyNumberFormat="1" applyFont="1" applyFill="1" applyBorder="1" applyAlignment="1">
      <alignment horizontal="center" vertical="center"/>
    </xf>
    <xf numFmtId="176" fontId="10" fillId="0" borderId="44" xfId="5" applyNumberFormat="1" applyFont="1" applyFill="1" applyBorder="1" applyAlignment="1">
      <alignment horizontal="center" vertical="center"/>
    </xf>
    <xf numFmtId="176" fontId="10" fillId="0" borderId="14" xfId="5" applyNumberFormat="1" applyFont="1" applyFill="1" applyBorder="1" applyAlignment="1">
      <alignment horizontal="center" vertical="center"/>
    </xf>
    <xf numFmtId="176" fontId="10" fillId="0" borderId="29" xfId="5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right" vertical="center"/>
    </xf>
    <xf numFmtId="0" fontId="1" fillId="0" borderId="45" xfId="5" applyFont="1" applyFill="1" applyBorder="1" applyAlignment="1">
      <alignment vertical="center"/>
    </xf>
    <xf numFmtId="0" fontId="1" fillId="0" borderId="18" xfId="5" applyFont="1" applyBorder="1" applyAlignment="1">
      <alignment horizontal="center" vertical="center" wrapText="1"/>
    </xf>
    <xf numFmtId="176" fontId="10" fillId="0" borderId="46" xfId="5" applyNumberFormat="1" applyFont="1" applyFill="1" applyBorder="1" applyAlignment="1">
      <alignment horizontal="center" vertical="center"/>
    </xf>
    <xf numFmtId="176" fontId="10" fillId="0" borderId="8" xfId="5" applyNumberFormat="1" applyFont="1" applyFill="1" applyBorder="1" applyAlignment="1">
      <alignment horizontal="center" vertical="center"/>
    </xf>
    <xf numFmtId="176" fontId="10" fillId="0" borderId="47" xfId="5" applyNumberFormat="1" applyFont="1" applyFill="1" applyBorder="1" applyAlignment="1">
      <alignment horizontal="center" vertical="center"/>
    </xf>
    <xf numFmtId="176" fontId="10" fillId="0" borderId="17" xfId="5" applyNumberFormat="1" applyFont="1" applyFill="1" applyBorder="1" applyAlignment="1">
      <alignment horizontal="center" vertical="center"/>
    </xf>
    <xf numFmtId="179" fontId="1" fillId="0" borderId="48" xfId="5" applyNumberFormat="1" applyFont="1" applyFill="1" applyBorder="1" applyAlignment="1">
      <alignment horizontal="center" vertical="center"/>
    </xf>
    <xf numFmtId="176" fontId="10" fillId="0" borderId="18" xfId="5" applyNumberFormat="1" applyFont="1" applyFill="1" applyBorder="1" applyAlignment="1">
      <alignment horizontal="center" vertical="center"/>
    </xf>
    <xf numFmtId="176" fontId="10" fillId="0" borderId="49" xfId="5" applyNumberFormat="1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 wrapText="1"/>
    </xf>
    <xf numFmtId="176" fontId="1" fillId="0" borderId="25" xfId="5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right" vertical="center"/>
    </xf>
    <xf numFmtId="176" fontId="1" fillId="0" borderId="26" xfId="5" applyNumberFormat="1" applyFont="1" applyFill="1" applyBorder="1" applyAlignment="1">
      <alignment horizontal="right" vertical="center"/>
    </xf>
    <xf numFmtId="176" fontId="1" fillId="0" borderId="11" xfId="5" applyNumberFormat="1" applyFont="1" applyFill="1" applyBorder="1" applyAlignment="1">
      <alignment horizontal="right" vertical="center"/>
    </xf>
    <xf numFmtId="176" fontId="1" fillId="0" borderId="50" xfId="5" applyNumberFormat="1" applyFont="1" applyFill="1" applyBorder="1" applyAlignment="1">
      <alignment horizontal="center" vertical="center"/>
    </xf>
    <xf numFmtId="176" fontId="1" fillId="0" borderId="51" xfId="5" applyNumberFormat="1" applyFont="1" applyFill="1" applyBorder="1" applyAlignment="1">
      <alignment horizontal="center" vertical="center"/>
    </xf>
    <xf numFmtId="179" fontId="1" fillId="0" borderId="51" xfId="5" applyNumberFormat="1" applyFont="1" applyFill="1" applyBorder="1" applyAlignment="1">
      <alignment horizontal="center" vertical="center"/>
    </xf>
    <xf numFmtId="176" fontId="1" fillId="0" borderId="52" xfId="5" applyNumberFormat="1" applyFont="1" applyFill="1" applyBorder="1" applyAlignment="1">
      <alignment horizontal="center" vertical="center"/>
    </xf>
    <xf numFmtId="176" fontId="1" fillId="0" borderId="12" xfId="5" applyNumberFormat="1" applyFont="1" applyFill="1" applyBorder="1" applyAlignment="1">
      <alignment horizontal="right" vertical="center"/>
    </xf>
    <xf numFmtId="176" fontId="1" fillId="0" borderId="24" xfId="5" applyNumberFormat="1" applyFont="1" applyFill="1" applyBorder="1" applyAlignment="1">
      <alignment horizontal="right" vertical="center"/>
    </xf>
    <xf numFmtId="176" fontId="10" fillId="0" borderId="53" xfId="5" applyNumberFormat="1" applyFont="1" applyFill="1" applyBorder="1" applyAlignment="1">
      <alignment horizontal="center" vertical="center"/>
    </xf>
    <xf numFmtId="176" fontId="1" fillId="0" borderId="54" xfId="5" applyNumberFormat="1" applyFont="1" applyFill="1" applyBorder="1" applyAlignment="1">
      <alignment horizontal="center" vertical="center"/>
    </xf>
    <xf numFmtId="176" fontId="1" fillId="0" borderId="48" xfId="5" applyNumberFormat="1" applyFont="1" applyFill="1" applyBorder="1" applyAlignment="1">
      <alignment horizontal="center" vertical="center"/>
    </xf>
    <xf numFmtId="176" fontId="1" fillId="0" borderId="55" xfId="5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4" fillId="0" borderId="0" xfId="5" applyNumberFormat="1" applyFont="1" applyFill="1" applyAlignment="1">
      <alignment vertical="center"/>
    </xf>
    <xf numFmtId="49" fontId="4" fillId="2" borderId="0" xfId="8" applyNumberFormat="1" applyFont="1" applyFill="1" applyAlignment="1">
      <alignment vertical="center"/>
    </xf>
    <xf numFmtId="49" fontId="4" fillId="2" borderId="0" xfId="8" applyNumberFormat="1" applyFont="1" applyFill="1" applyAlignment="1">
      <alignment horizontal="center" vertical="center"/>
    </xf>
    <xf numFmtId="0" fontId="9" fillId="2" borderId="0" xfId="7" applyFont="1" applyFill="1">
      <alignment vertical="center"/>
    </xf>
    <xf numFmtId="0" fontId="15" fillId="2" borderId="0" xfId="8" applyFont="1" applyFill="1" applyAlignment="1">
      <alignment vertical="center"/>
    </xf>
    <xf numFmtId="0" fontId="5" fillId="2" borderId="0" xfId="8" applyFont="1" applyFill="1" applyBorder="1" applyAlignment="1">
      <alignment vertical="center"/>
    </xf>
    <xf numFmtId="0" fontId="4" fillId="2" borderId="0" xfId="8" applyFont="1" applyFill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1" fillId="2" borderId="0" xfId="8" applyFont="1" applyFill="1" applyBorder="1" applyAlignment="1">
      <alignment vertical="center"/>
    </xf>
    <xf numFmtId="0" fontId="1" fillId="2" borderId="20" xfId="8" applyFont="1" applyFill="1" applyBorder="1" applyAlignment="1">
      <alignment horizontal="center" vertical="center"/>
    </xf>
    <xf numFmtId="0" fontId="1" fillId="2" borderId="21" xfId="8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9" xfId="8" applyFont="1" applyFill="1" applyBorder="1" applyAlignment="1">
      <alignment vertical="center"/>
    </xf>
    <xf numFmtId="0" fontId="1" fillId="2" borderId="23" xfId="8" applyFont="1" applyFill="1" applyBorder="1" applyAlignment="1">
      <alignment horizontal="left" vertical="center"/>
    </xf>
    <xf numFmtId="0" fontId="1" fillId="2" borderId="9" xfId="8" applyFont="1" applyFill="1" applyBorder="1" applyAlignment="1">
      <alignment horizontal="left" vertical="center"/>
    </xf>
    <xf numFmtId="0" fontId="1" fillId="2" borderId="2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horizontal="left" vertical="center"/>
    </xf>
    <xf numFmtId="0" fontId="1" fillId="2" borderId="19" xfId="8" applyFont="1" applyFill="1" applyBorder="1" applyAlignment="1">
      <alignment horizontal="left" vertical="center"/>
    </xf>
    <xf numFmtId="0" fontId="1" fillId="2" borderId="22" xfId="8" applyFont="1" applyFill="1" applyBorder="1" applyAlignment="1">
      <alignment horizontal="left" vertical="center"/>
    </xf>
    <xf numFmtId="0" fontId="1" fillId="2" borderId="10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vertical="center"/>
    </xf>
    <xf numFmtId="0" fontId="1" fillId="2" borderId="19" xfId="8" applyFont="1" applyFill="1" applyBorder="1" applyAlignment="1">
      <alignment horizontal="center" vertical="center"/>
    </xf>
    <xf numFmtId="0" fontId="1" fillId="2" borderId="24" xfId="8" applyFont="1" applyFill="1" applyBorder="1" applyAlignment="1">
      <alignment vertical="center"/>
    </xf>
    <xf numFmtId="0" fontId="1" fillId="2" borderId="19" xfId="11" applyFont="1" applyFill="1" applyBorder="1" applyAlignment="1">
      <alignment vertical="center"/>
    </xf>
    <xf numFmtId="0" fontId="1" fillId="2" borderId="11" xfId="8" applyFont="1" applyFill="1" applyBorder="1" applyAlignment="1">
      <alignment vertical="center"/>
    </xf>
    <xf numFmtId="0" fontId="1" fillId="2" borderId="26" xfId="8" applyFont="1" applyFill="1" applyBorder="1" applyAlignment="1">
      <alignment horizontal="left" vertical="center"/>
    </xf>
    <xf numFmtId="0" fontId="1" fillId="2" borderId="11" xfId="8" applyFont="1" applyFill="1" applyBorder="1" applyAlignment="1">
      <alignment horizontal="left" vertical="center"/>
    </xf>
    <xf numFmtId="0" fontId="1" fillId="2" borderId="0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horizontal="left" vertical="center"/>
    </xf>
    <xf numFmtId="0" fontId="1" fillId="2" borderId="25" xfId="8" applyFont="1" applyFill="1" applyBorder="1" applyAlignment="1">
      <alignment horizontal="left" vertical="center"/>
    </xf>
    <xf numFmtId="0" fontId="1" fillId="2" borderId="12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vertical="center"/>
    </xf>
    <xf numFmtId="0" fontId="4" fillId="2" borderId="0" xfId="8" applyFont="1" applyFill="1" applyAlignment="1">
      <alignment horizontal="left" vertical="center"/>
    </xf>
    <xf numFmtId="38" fontId="1" fillId="2" borderId="0" xfId="1" applyFont="1" applyFill="1" applyBorder="1" applyAlignment="1">
      <alignment vertical="center"/>
    </xf>
    <xf numFmtId="38" fontId="1" fillId="2" borderId="11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5" fillId="2" borderId="0" xfId="11" applyFont="1" applyFill="1" applyBorder="1" applyAlignment="1">
      <alignment horizontal="left" vertical="center"/>
    </xf>
    <xf numFmtId="0" fontId="1" fillId="2" borderId="28" xfId="8" applyFont="1" applyFill="1" applyBorder="1" applyAlignment="1">
      <alignment vertical="center"/>
    </xf>
    <xf numFmtId="0" fontId="1" fillId="2" borderId="29" xfId="8" applyFont="1" applyFill="1" applyBorder="1" applyAlignment="1">
      <alignment vertical="center"/>
    </xf>
    <xf numFmtId="0" fontId="1" fillId="2" borderId="13" xfId="8" applyFont="1" applyFill="1" applyBorder="1" applyAlignment="1">
      <alignment vertical="center"/>
    </xf>
    <xf numFmtId="0" fontId="1" fillId="2" borderId="35" xfId="8" applyFont="1" applyFill="1" applyBorder="1" applyAlignment="1">
      <alignment vertical="center"/>
    </xf>
    <xf numFmtId="0" fontId="1" fillId="2" borderId="44" xfId="8" applyFont="1" applyFill="1" applyBorder="1" applyAlignment="1">
      <alignment horizontal="left" vertical="center"/>
    </xf>
    <xf numFmtId="0" fontId="1" fillId="2" borderId="35" xfId="8" applyFont="1" applyFill="1" applyBorder="1" applyAlignment="1">
      <alignment horizontal="left" vertical="center"/>
    </xf>
    <xf numFmtId="0" fontId="1" fillId="2" borderId="13" xfId="8" applyFont="1" applyFill="1" applyBorder="1" applyAlignment="1">
      <alignment horizontal="left" vertical="center"/>
    </xf>
    <xf numFmtId="0" fontId="1" fillId="2" borderId="4" xfId="8" applyFont="1" applyFill="1" applyBorder="1" applyAlignment="1">
      <alignment horizontal="left" vertical="center"/>
    </xf>
    <xf numFmtId="0" fontId="1" fillId="2" borderId="30" xfId="8" applyFont="1" applyFill="1" applyBorder="1" applyAlignment="1">
      <alignment horizontal="center" vertical="center"/>
    </xf>
    <xf numFmtId="0" fontId="1" fillId="2" borderId="31" xfId="8" applyFont="1" applyFill="1" applyBorder="1" applyAlignment="1">
      <alignment horizontal="center" vertical="center"/>
    </xf>
    <xf numFmtId="0" fontId="1" fillId="2" borderId="30" xfId="8" applyFont="1" applyFill="1" applyBorder="1" applyAlignment="1">
      <alignment vertical="center"/>
    </xf>
    <xf numFmtId="176" fontId="1" fillId="2" borderId="6" xfId="8" applyNumberFormat="1" applyFont="1" applyFill="1" applyBorder="1" applyAlignment="1">
      <alignment horizontal="center" vertical="center"/>
    </xf>
    <xf numFmtId="176" fontId="1" fillId="2" borderId="33" xfId="8" applyNumberFormat="1" applyFont="1" applyFill="1" applyBorder="1" applyAlignment="1">
      <alignment horizontal="right" vertical="center"/>
    </xf>
    <xf numFmtId="176" fontId="1" fillId="2" borderId="0" xfId="8" applyNumberFormat="1" applyFont="1" applyFill="1" applyBorder="1" applyAlignment="1">
      <alignment horizontal="right" vertical="center"/>
    </xf>
    <xf numFmtId="176" fontId="1" fillId="2" borderId="32" xfId="8" applyNumberFormat="1" applyFont="1" applyFill="1" applyBorder="1" applyAlignment="1">
      <alignment horizontal="right" vertical="center"/>
    </xf>
    <xf numFmtId="0" fontId="1" fillId="2" borderId="0" xfId="8" applyFont="1" applyFill="1" applyBorder="1" applyAlignment="1">
      <alignment horizontal="right" vertical="center"/>
    </xf>
    <xf numFmtId="0" fontId="1" fillId="2" borderId="45" xfId="8" applyFont="1" applyFill="1" applyBorder="1" applyAlignment="1">
      <alignment horizontal="center" vertical="center"/>
    </xf>
    <xf numFmtId="0" fontId="1" fillId="2" borderId="49" xfId="8" applyFont="1" applyFill="1" applyBorder="1" applyAlignment="1">
      <alignment horizontal="center" vertical="center"/>
    </xf>
    <xf numFmtId="176" fontId="10" fillId="2" borderId="45" xfId="8" applyNumberFormat="1" applyFont="1" applyFill="1" applyBorder="1" applyAlignment="1">
      <alignment vertical="center"/>
    </xf>
    <xf numFmtId="176" fontId="10" fillId="2" borderId="8" xfId="8" applyNumberFormat="1" applyFont="1" applyFill="1" applyBorder="1" applyAlignment="1">
      <alignment horizontal="center" vertical="center"/>
    </xf>
    <xf numFmtId="176" fontId="10" fillId="2" borderId="17" xfId="8" applyNumberFormat="1" applyFont="1" applyFill="1" applyBorder="1" applyAlignment="1">
      <alignment horizontal="center" vertical="center"/>
    </xf>
    <xf numFmtId="176" fontId="10" fillId="2" borderId="7" xfId="8" applyNumberFormat="1" applyFont="1" applyFill="1" applyBorder="1" applyAlignment="1">
      <alignment horizontal="center" vertical="center"/>
    </xf>
    <xf numFmtId="176" fontId="10" fillId="2" borderId="19" xfId="8" applyNumberFormat="1" applyFont="1" applyFill="1" applyBorder="1" applyAlignment="1">
      <alignment horizontal="center" vertical="center"/>
    </xf>
    <xf numFmtId="176" fontId="10" fillId="2" borderId="46" xfId="8" applyNumberFormat="1" applyFont="1" applyFill="1" applyBorder="1" applyAlignment="1">
      <alignment horizontal="center" vertical="center"/>
    </xf>
    <xf numFmtId="176" fontId="10" fillId="2" borderId="18" xfId="8" applyNumberFormat="1" applyFont="1" applyFill="1" applyBorder="1" applyAlignment="1">
      <alignment horizontal="center" vertical="center"/>
    </xf>
    <xf numFmtId="49" fontId="0" fillId="0" borderId="0" xfId="3" applyNumberFormat="1" applyFont="1" applyFill="1" applyAlignment="1">
      <alignment vertical="center"/>
    </xf>
    <xf numFmtId="49" fontId="0" fillId="0" borderId="0" xfId="4" applyNumberFormat="1" applyFo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6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26" xfId="1" applyFont="1" applyFill="1" applyBorder="1" applyAlignment="1">
      <alignment vertical="center"/>
    </xf>
    <xf numFmtId="0" fontId="1" fillId="0" borderId="59" xfId="11" applyFont="1" applyFill="1" applyBorder="1" applyAlignment="1">
      <alignment vertical="center"/>
    </xf>
    <xf numFmtId="0" fontId="0" fillId="0" borderId="0" xfId="0" applyFont="1" applyAlignment="1"/>
    <xf numFmtId="0" fontId="1" fillId="0" borderId="59" xfId="11" applyFont="1" applyFill="1" applyBorder="1" applyAlignment="1">
      <alignment horizontal="left" vertical="center"/>
    </xf>
    <xf numFmtId="0" fontId="1" fillId="0" borderId="11" xfId="11" applyFont="1" applyFill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9" fillId="0" borderId="59" xfId="1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6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 applyAlignment="1">
      <alignment horizontal="right" vertical="center"/>
    </xf>
    <xf numFmtId="176" fontId="0" fillId="0" borderId="62" xfId="0" applyNumberFormat="1" applyFont="1" applyBorder="1" applyAlignment="1">
      <alignment horizontal="right" vertical="center"/>
    </xf>
    <xf numFmtId="176" fontId="0" fillId="0" borderId="34" xfId="0" applyNumberFormat="1" applyFont="1" applyFill="1" applyBorder="1" applyAlignment="1">
      <alignment horizontal="right" vertical="center"/>
    </xf>
    <xf numFmtId="176" fontId="0" fillId="0" borderId="16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38" fontId="1" fillId="2" borderId="0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47" xfId="0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center" vertical="center"/>
    </xf>
    <xf numFmtId="38" fontId="10" fillId="0" borderId="17" xfId="0" applyNumberFormat="1" applyFont="1" applyFill="1" applyBorder="1" applyAlignment="1">
      <alignment horizontal="center" vertical="center"/>
    </xf>
    <xf numFmtId="38" fontId="10" fillId="0" borderId="53" xfId="0" applyNumberFormat="1" applyFont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47" xfId="0" applyNumberFormat="1" applyFont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38" fontId="10" fillId="0" borderId="60" xfId="0" applyNumberFormat="1" applyFont="1" applyBorder="1" applyAlignment="1">
      <alignment horizontal="center" vertical="center"/>
    </xf>
    <xf numFmtId="38" fontId="10" fillId="0" borderId="13" xfId="0" applyNumberFormat="1" applyFont="1" applyBorder="1" applyAlignment="1">
      <alignment vertical="center"/>
    </xf>
    <xf numFmtId="38" fontId="10" fillId="0" borderId="35" xfId="0" applyNumberFormat="1" applyFont="1" applyBorder="1" applyAlignment="1">
      <alignment horizontal="center" vertical="center"/>
    </xf>
    <xf numFmtId="38" fontId="10" fillId="0" borderId="14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6" fontId="0" fillId="0" borderId="32" xfId="0" applyNumberFormat="1" applyFont="1" applyBorder="1" applyAlignment="1">
      <alignment horizontal="right" vertical="center"/>
    </xf>
    <xf numFmtId="38" fontId="0" fillId="0" borderId="34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38" fontId="10" fillId="0" borderId="46" xfId="0" applyNumberFormat="1" applyFont="1" applyBorder="1" applyAlignment="1">
      <alignment horizontal="center" vertical="center"/>
    </xf>
    <xf numFmtId="38" fontId="0" fillId="0" borderId="48" xfId="0" applyNumberFormat="1" applyFont="1" applyFill="1" applyBorder="1" applyAlignment="1">
      <alignment horizontal="center" vertical="center"/>
    </xf>
  </cellXfs>
  <cellStyles count="13">
    <cellStyle name="桁区切り 2" xfId="1"/>
    <cellStyle name="標準" xfId="0" builtinId="0"/>
    <cellStyle name="標準 2" xfId="2"/>
    <cellStyle name="標準 2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03.04.01.財務諸表雛形_様式_桜内案１_コピー03　普通会計４表2006.12.23_仕訳" xfId="10"/>
    <cellStyle name="標準_別冊１　Ｐ2～Ｐ5　普通会計４表20070113_仕訳" xfId="11"/>
    <cellStyle name="桁区切り" xfId="1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E71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/>
  <cols>
    <col min="1" max="2" width="9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29" width="9" style="2" customWidth="1"/>
    <col min="30" max="31" width="9" style="2" hidden="1" customWidth="1"/>
    <col min="32" max="16384" width="9" style="2" customWidth="1"/>
  </cols>
  <sheetData>
    <row r="1" spans="1:31">
      <c r="D1" s="2" t="s">
        <v>226</v>
      </c>
    </row>
    <row r="2" spans="1:31">
      <c r="D2" s="2" t="s">
        <v>344</v>
      </c>
    </row>
    <row r="3" spans="1:31">
      <c r="D3" s="2" t="s">
        <v>333</v>
      </c>
    </row>
    <row r="4" spans="1:31">
      <c r="D4" s="2" t="s">
        <v>345</v>
      </c>
    </row>
    <row r="5" spans="1:31">
      <c r="D5" s="2" t="s">
        <v>307</v>
      </c>
    </row>
    <row r="6" spans="1:31">
      <c r="D6" s="2" t="s">
        <v>346</v>
      </c>
    </row>
    <row r="7" spans="1:31">
      <c r="D7" s="2" t="s">
        <v>347</v>
      </c>
    </row>
    <row r="8" spans="1:31" s="3" customFormat="1" ht="13.5">
      <c r="A8" s="6"/>
      <c r="B8" s="9"/>
      <c r="C8" s="9"/>
      <c r="D8" s="9"/>
      <c r="E8" s="9"/>
      <c r="F8" s="9"/>
      <c r="G8" s="9"/>
      <c r="H8" s="9"/>
      <c r="I8" s="25"/>
      <c r="J8" s="25"/>
      <c r="K8" s="25"/>
      <c r="L8" s="25"/>
      <c r="M8" s="25"/>
      <c r="N8" s="25"/>
      <c r="O8" s="31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1" ht="23.25" customHeight="1">
      <c r="C9" s="10"/>
      <c r="D9" s="11" t="s">
        <v>212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1" ht="21" customHeight="1">
      <c r="D10" s="12" t="s">
        <v>114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31" s="4" customFormat="1" ht="16.5" customHeight="1">
      <c r="A11" s="7"/>
      <c r="B11" s="7"/>
      <c r="D11" s="13"/>
      <c r="AA11" s="53" t="s">
        <v>348</v>
      </c>
    </row>
    <row r="12" spans="1:31" s="5" customFormat="1" ht="14.25" customHeight="1">
      <c r="A12" s="8" t="s">
        <v>326</v>
      </c>
      <c r="B12" s="8" t="s">
        <v>250</v>
      </c>
      <c r="D12" s="14" t="s">
        <v>0</v>
      </c>
      <c r="E12" s="19"/>
      <c r="F12" s="19"/>
      <c r="G12" s="19"/>
      <c r="H12" s="19"/>
      <c r="I12" s="19"/>
      <c r="J12" s="19"/>
      <c r="K12" s="26"/>
      <c r="L12" s="26"/>
      <c r="M12" s="26"/>
      <c r="N12" s="26"/>
      <c r="O12" s="26"/>
      <c r="P12" s="33" t="s">
        <v>327</v>
      </c>
      <c r="Q12" s="37"/>
      <c r="R12" s="19" t="s">
        <v>0</v>
      </c>
      <c r="S12" s="19"/>
      <c r="T12" s="19"/>
      <c r="U12" s="19"/>
      <c r="V12" s="19"/>
      <c r="W12" s="19"/>
      <c r="X12" s="19"/>
      <c r="Y12" s="19"/>
      <c r="Z12" s="33" t="s">
        <v>327</v>
      </c>
      <c r="AA12" s="37"/>
    </row>
    <row r="13" spans="1:31" ht="14.65" customHeight="1">
      <c r="D13" s="15" t="s">
        <v>328</v>
      </c>
      <c r="E13" s="20"/>
      <c r="F13" s="21"/>
      <c r="G13" s="20"/>
      <c r="H13" s="20"/>
      <c r="I13" s="20"/>
      <c r="J13" s="20"/>
      <c r="K13" s="20"/>
      <c r="L13" s="20"/>
      <c r="M13" s="20"/>
      <c r="N13" s="28"/>
      <c r="O13" s="28"/>
      <c r="P13" s="34"/>
      <c r="Q13" s="38"/>
      <c r="R13" s="21" t="s">
        <v>329</v>
      </c>
      <c r="S13" s="21"/>
      <c r="T13" s="21"/>
      <c r="U13" s="21"/>
      <c r="V13" s="21"/>
      <c r="W13" s="21"/>
      <c r="X13" s="21"/>
      <c r="Y13" s="20"/>
      <c r="Z13" s="34"/>
      <c r="AA13" s="54"/>
    </row>
    <row r="14" spans="1:31" ht="14.65" customHeight="1">
      <c r="A14" s="1" t="s">
        <v>20</v>
      </c>
      <c r="B14" s="1" t="s">
        <v>140</v>
      </c>
      <c r="D14" s="16"/>
      <c r="E14" s="21" t="s">
        <v>24</v>
      </c>
      <c r="F14" s="21"/>
      <c r="G14" s="21"/>
      <c r="H14" s="21"/>
      <c r="I14" s="21"/>
      <c r="J14" s="21"/>
      <c r="K14" s="20"/>
      <c r="L14" s="20"/>
      <c r="M14" s="20"/>
      <c r="N14" s="28"/>
      <c r="O14" s="28"/>
      <c r="P14" s="35">
        <v>57016331</v>
      </c>
      <c r="Q14" s="39" t="s">
        <v>270</v>
      </c>
      <c r="R14" s="21"/>
      <c r="S14" s="21" t="s">
        <v>144</v>
      </c>
      <c r="T14" s="21"/>
      <c r="U14" s="21"/>
      <c r="V14" s="21"/>
      <c r="W14" s="21"/>
      <c r="X14" s="21"/>
      <c r="Y14" s="20"/>
      <c r="Z14" s="35">
        <v>24383565</v>
      </c>
      <c r="AA14" s="55"/>
      <c r="AD14" s="2">
        <f>IF(AND(AD15="-",AD43="-",AD46="-"),"-",SUM(AD15,AD43,AD46))</f>
        <v>57016330807</v>
      </c>
      <c r="AE14" s="2">
        <f>IF(COUNTIF(AE15:AE19,"-")=COUNTA(AE15:AE19),"-",SUM(AE15:AE19))</f>
        <v>24383565237</v>
      </c>
    </row>
    <row r="15" spans="1:31" ht="14.65" customHeight="1">
      <c r="A15" s="1" t="s">
        <v>16</v>
      </c>
      <c r="B15" s="1" t="s">
        <v>145</v>
      </c>
      <c r="D15" s="16"/>
      <c r="E15" s="21"/>
      <c r="F15" s="21" t="s">
        <v>3</v>
      </c>
      <c r="G15" s="21"/>
      <c r="H15" s="21"/>
      <c r="I15" s="21"/>
      <c r="J15" s="21"/>
      <c r="K15" s="20"/>
      <c r="L15" s="20"/>
      <c r="M15" s="20"/>
      <c r="N15" s="28"/>
      <c r="O15" s="28"/>
      <c r="P15" s="35">
        <v>51245797</v>
      </c>
      <c r="Q15" s="39" t="s">
        <v>270</v>
      </c>
      <c r="R15" s="21"/>
      <c r="S15" s="21"/>
      <c r="T15" s="21" t="s">
        <v>330</v>
      </c>
      <c r="U15" s="21"/>
      <c r="V15" s="21"/>
      <c r="W15" s="21"/>
      <c r="X15" s="21"/>
      <c r="Y15" s="20"/>
      <c r="Z15" s="35">
        <v>21265486</v>
      </c>
      <c r="AA15" s="55"/>
      <c r="AD15" s="2">
        <f>IF(AND(AD16="-",AD32="-",COUNTIF(AD41:AD42,"-")=COUNTA(AD41:AD42)),"-",SUM(AD16,AD32,AD41:AD42))</f>
        <v>51245796708</v>
      </c>
      <c r="AE15" s="2">
        <v>21265485718</v>
      </c>
    </row>
    <row r="16" spans="1:31" ht="14.65" customHeight="1">
      <c r="A16" s="1" t="s">
        <v>21</v>
      </c>
      <c r="B16" s="1" t="s">
        <v>146</v>
      </c>
      <c r="D16" s="16"/>
      <c r="E16" s="21"/>
      <c r="F16" s="21"/>
      <c r="G16" s="21" t="s">
        <v>4</v>
      </c>
      <c r="H16" s="21"/>
      <c r="I16" s="21"/>
      <c r="J16" s="21"/>
      <c r="K16" s="20"/>
      <c r="L16" s="20"/>
      <c r="M16" s="20"/>
      <c r="N16" s="28"/>
      <c r="O16" s="28"/>
      <c r="P16" s="35">
        <v>34054047</v>
      </c>
      <c r="Q16" s="39" t="s">
        <v>270</v>
      </c>
      <c r="R16" s="21"/>
      <c r="S16" s="21"/>
      <c r="T16" s="21" t="s">
        <v>148</v>
      </c>
      <c r="U16" s="21"/>
      <c r="V16" s="21"/>
      <c r="W16" s="21"/>
      <c r="X16" s="21"/>
      <c r="Y16" s="20"/>
      <c r="Z16" s="35">
        <v>0</v>
      </c>
      <c r="AA16" s="55"/>
      <c r="AD16" s="2">
        <f>IF(COUNTIF(AD17:AD31,"-")=COUNTA(AD17:AD31),"-",SUM(AD17:AD31))</f>
        <v>34054047389</v>
      </c>
      <c r="AE16" s="2">
        <v>0</v>
      </c>
    </row>
    <row r="17" spans="1:31" ht="14.65" customHeight="1">
      <c r="A17" s="1" t="s">
        <v>29</v>
      </c>
      <c r="B17" s="1" t="s">
        <v>149</v>
      </c>
      <c r="D17" s="16"/>
      <c r="E17" s="21"/>
      <c r="F17" s="21"/>
      <c r="G17" s="21"/>
      <c r="H17" s="21" t="s">
        <v>31</v>
      </c>
      <c r="I17" s="21"/>
      <c r="J17" s="21"/>
      <c r="K17" s="20"/>
      <c r="L17" s="20"/>
      <c r="M17" s="20"/>
      <c r="N17" s="28"/>
      <c r="O17" s="28"/>
      <c r="P17" s="35">
        <v>15038519</v>
      </c>
      <c r="Q17" s="39"/>
      <c r="R17" s="21"/>
      <c r="S17" s="21"/>
      <c r="T17" s="21" t="s">
        <v>151</v>
      </c>
      <c r="U17" s="21"/>
      <c r="V17" s="21"/>
      <c r="W17" s="21"/>
      <c r="X17" s="21"/>
      <c r="Y17" s="20"/>
      <c r="Z17" s="35">
        <v>3108049</v>
      </c>
      <c r="AA17" s="55"/>
      <c r="AD17" s="2">
        <v>15038518884</v>
      </c>
      <c r="AE17" s="2">
        <v>3108049451</v>
      </c>
    </row>
    <row r="18" spans="1:31" ht="14.65" customHeight="1">
      <c r="A18" s="1" t="s">
        <v>5</v>
      </c>
      <c r="B18" s="1" t="s">
        <v>152</v>
      </c>
      <c r="D18" s="16"/>
      <c r="E18" s="21"/>
      <c r="F18" s="21"/>
      <c r="G18" s="21"/>
      <c r="H18" s="21" t="s">
        <v>41</v>
      </c>
      <c r="I18" s="21"/>
      <c r="J18" s="21"/>
      <c r="K18" s="20"/>
      <c r="L18" s="20"/>
      <c r="M18" s="20"/>
      <c r="N18" s="28"/>
      <c r="O18" s="28"/>
      <c r="P18" s="35">
        <v>1050918</v>
      </c>
      <c r="Q18" s="39"/>
      <c r="R18" s="21"/>
      <c r="S18" s="21"/>
      <c r="T18" s="21" t="s">
        <v>153</v>
      </c>
      <c r="U18" s="21"/>
      <c r="V18" s="21"/>
      <c r="W18" s="21"/>
      <c r="X18" s="21"/>
      <c r="Y18" s="20"/>
      <c r="Z18" s="35" t="s">
        <v>39</v>
      </c>
      <c r="AA18" s="55"/>
      <c r="AD18" s="2">
        <v>1050917550</v>
      </c>
      <c r="AE18" s="2" t="s">
        <v>39</v>
      </c>
    </row>
    <row r="19" spans="1:31" ht="14.65" customHeight="1">
      <c r="A19" s="1" t="s">
        <v>33</v>
      </c>
      <c r="B19" s="1" t="s">
        <v>154</v>
      </c>
      <c r="D19" s="16"/>
      <c r="E19" s="21"/>
      <c r="F19" s="21"/>
      <c r="G19" s="21"/>
      <c r="H19" s="21" t="s">
        <v>35</v>
      </c>
      <c r="I19" s="21"/>
      <c r="J19" s="21"/>
      <c r="K19" s="20"/>
      <c r="L19" s="20"/>
      <c r="M19" s="20"/>
      <c r="N19" s="28"/>
      <c r="O19" s="28"/>
      <c r="P19" s="35">
        <v>41059986</v>
      </c>
      <c r="Q19" s="39"/>
      <c r="R19" s="21"/>
      <c r="S19" s="21"/>
      <c r="T19" s="21" t="s">
        <v>64</v>
      </c>
      <c r="U19" s="21"/>
      <c r="V19" s="21"/>
      <c r="W19" s="21"/>
      <c r="X19" s="21"/>
      <c r="Y19" s="20"/>
      <c r="Z19" s="35">
        <v>10030</v>
      </c>
      <c r="AA19" s="55"/>
      <c r="AD19" s="2">
        <v>41059986429</v>
      </c>
      <c r="AE19" s="2">
        <v>10030068</v>
      </c>
    </row>
    <row r="20" spans="1:31" ht="14.65" customHeight="1">
      <c r="A20" s="1" t="s">
        <v>2</v>
      </c>
      <c r="B20" s="1" t="s">
        <v>155</v>
      </c>
      <c r="D20" s="16"/>
      <c r="E20" s="21"/>
      <c r="F20" s="21"/>
      <c r="G20" s="21"/>
      <c r="H20" s="21" t="s">
        <v>46</v>
      </c>
      <c r="I20" s="21"/>
      <c r="J20" s="21"/>
      <c r="K20" s="20"/>
      <c r="L20" s="20"/>
      <c r="M20" s="20"/>
      <c r="N20" s="28"/>
      <c r="O20" s="28"/>
      <c r="P20" s="35">
        <v>-25283980</v>
      </c>
      <c r="Q20" s="39"/>
      <c r="R20" s="21"/>
      <c r="S20" s="21" t="s">
        <v>158</v>
      </c>
      <c r="T20" s="21"/>
      <c r="U20" s="21"/>
      <c r="V20" s="21"/>
      <c r="W20" s="21"/>
      <c r="X20" s="21"/>
      <c r="Y20" s="20"/>
      <c r="Z20" s="35">
        <v>3229696</v>
      </c>
      <c r="AA20" s="55"/>
      <c r="AD20" s="2">
        <v>-25283980251</v>
      </c>
      <c r="AE20" s="2">
        <f>IF(COUNTIF(AE21:AE28,"-")=COUNTA(AE21:AE28),"-",SUM(AE21:AE28))</f>
        <v>3229695594</v>
      </c>
    </row>
    <row r="21" spans="1:31" ht="14.65" customHeight="1">
      <c r="A21" s="1" t="s">
        <v>47</v>
      </c>
      <c r="B21" s="1" t="s">
        <v>159</v>
      </c>
      <c r="D21" s="16"/>
      <c r="E21" s="21"/>
      <c r="F21" s="21"/>
      <c r="G21" s="21"/>
      <c r="H21" s="21" t="s">
        <v>49</v>
      </c>
      <c r="I21" s="21"/>
      <c r="J21" s="21"/>
      <c r="K21" s="20"/>
      <c r="L21" s="20"/>
      <c r="M21" s="20"/>
      <c r="N21" s="28"/>
      <c r="O21" s="28"/>
      <c r="P21" s="35">
        <v>6290492</v>
      </c>
      <c r="Q21" s="39"/>
      <c r="R21" s="21"/>
      <c r="S21" s="21"/>
      <c r="T21" s="21" t="s">
        <v>331</v>
      </c>
      <c r="U21" s="21"/>
      <c r="V21" s="21"/>
      <c r="W21" s="21"/>
      <c r="X21" s="21"/>
      <c r="Y21" s="20"/>
      <c r="Z21" s="35">
        <v>2268646</v>
      </c>
      <c r="AA21" s="55"/>
      <c r="AD21" s="2">
        <v>6290491651</v>
      </c>
      <c r="AE21" s="2">
        <v>2268645910</v>
      </c>
    </row>
    <row r="22" spans="1:31" ht="14.65" customHeight="1">
      <c r="A22" s="1" t="s">
        <v>14</v>
      </c>
      <c r="B22" s="1" t="s">
        <v>161</v>
      </c>
      <c r="D22" s="16"/>
      <c r="E22" s="21"/>
      <c r="F22" s="21"/>
      <c r="G22" s="21"/>
      <c r="H22" s="21" t="s">
        <v>36</v>
      </c>
      <c r="I22" s="21"/>
      <c r="J22" s="21"/>
      <c r="K22" s="20"/>
      <c r="L22" s="20"/>
      <c r="M22" s="20"/>
      <c r="N22" s="28"/>
      <c r="O22" s="28"/>
      <c r="P22" s="35">
        <v>-4442947</v>
      </c>
      <c r="Q22" s="39"/>
      <c r="R22" s="21"/>
      <c r="S22" s="21"/>
      <c r="T22" s="21" t="s">
        <v>162</v>
      </c>
      <c r="U22" s="21"/>
      <c r="V22" s="21"/>
      <c r="W22" s="21"/>
      <c r="X22" s="21"/>
      <c r="Y22" s="20"/>
      <c r="Z22" s="35">
        <v>521125</v>
      </c>
      <c r="AA22" s="55"/>
      <c r="AD22" s="2">
        <v>-4442947158</v>
      </c>
      <c r="AE22" s="2">
        <v>521125230</v>
      </c>
    </row>
    <row r="23" spans="1:31" ht="14.65" customHeight="1">
      <c r="A23" s="1" t="s">
        <v>51</v>
      </c>
      <c r="B23" s="1" t="s">
        <v>163</v>
      </c>
      <c r="D23" s="16"/>
      <c r="E23" s="21"/>
      <c r="F23" s="21"/>
      <c r="G23" s="21"/>
      <c r="H23" s="21" t="s">
        <v>52</v>
      </c>
      <c r="I23" s="24"/>
      <c r="J23" s="24"/>
      <c r="K23" s="27"/>
      <c r="L23" s="27"/>
      <c r="M23" s="27"/>
      <c r="N23" s="29"/>
      <c r="O23" s="29"/>
      <c r="P23" s="35" t="s">
        <v>39</v>
      </c>
      <c r="Q23" s="39"/>
      <c r="R23" s="21"/>
      <c r="S23" s="21"/>
      <c r="T23" s="21" t="s">
        <v>90</v>
      </c>
      <c r="U23" s="21"/>
      <c r="V23" s="21"/>
      <c r="W23" s="21"/>
      <c r="X23" s="21"/>
      <c r="Y23" s="20"/>
      <c r="Z23" s="35" t="s">
        <v>39</v>
      </c>
      <c r="AA23" s="55"/>
      <c r="AD23" s="2" t="s">
        <v>39</v>
      </c>
      <c r="AE23" s="2" t="s">
        <v>39</v>
      </c>
    </row>
    <row r="24" spans="1:31" ht="14.65" customHeight="1">
      <c r="A24" s="1" t="s">
        <v>8</v>
      </c>
      <c r="B24" s="1" t="s">
        <v>164</v>
      </c>
      <c r="D24" s="16"/>
      <c r="E24" s="21"/>
      <c r="F24" s="21"/>
      <c r="G24" s="21"/>
      <c r="H24" s="21" t="s">
        <v>54</v>
      </c>
      <c r="I24" s="24"/>
      <c r="J24" s="24"/>
      <c r="K24" s="27"/>
      <c r="L24" s="27"/>
      <c r="M24" s="27"/>
      <c r="N24" s="29"/>
      <c r="O24" s="29"/>
      <c r="P24" s="35" t="s">
        <v>39</v>
      </c>
      <c r="Q24" s="39"/>
      <c r="R24" s="20"/>
      <c r="S24" s="21"/>
      <c r="T24" s="21" t="s">
        <v>34</v>
      </c>
      <c r="U24" s="21"/>
      <c r="V24" s="21"/>
      <c r="W24" s="21"/>
      <c r="X24" s="21"/>
      <c r="Y24" s="20"/>
      <c r="Z24" s="35" t="s">
        <v>39</v>
      </c>
      <c r="AA24" s="55"/>
      <c r="AD24" s="2" t="s">
        <v>39</v>
      </c>
      <c r="AE24" s="2" t="s">
        <v>39</v>
      </c>
    </row>
    <row r="25" spans="1:31" ht="14.65" customHeight="1">
      <c r="A25" s="1" t="s">
        <v>58</v>
      </c>
      <c r="B25" s="1" t="s">
        <v>166</v>
      </c>
      <c r="D25" s="16"/>
      <c r="E25" s="21"/>
      <c r="F25" s="21"/>
      <c r="G25" s="21"/>
      <c r="H25" s="21" t="s">
        <v>44</v>
      </c>
      <c r="I25" s="24"/>
      <c r="J25" s="24"/>
      <c r="K25" s="27"/>
      <c r="L25" s="27"/>
      <c r="M25" s="27"/>
      <c r="N25" s="29"/>
      <c r="O25" s="29"/>
      <c r="P25" s="35" t="s">
        <v>39</v>
      </c>
      <c r="Q25" s="39"/>
      <c r="R25" s="20"/>
      <c r="S25" s="21"/>
      <c r="T25" s="21" t="s">
        <v>167</v>
      </c>
      <c r="U25" s="21"/>
      <c r="V25" s="21"/>
      <c r="W25" s="21"/>
      <c r="X25" s="21"/>
      <c r="Y25" s="20"/>
      <c r="Z25" s="35" t="s">
        <v>39</v>
      </c>
      <c r="AA25" s="55"/>
      <c r="AD25" s="2" t="s">
        <v>39</v>
      </c>
      <c r="AE25" s="2" t="s">
        <v>39</v>
      </c>
    </row>
    <row r="26" spans="1:31" ht="14.65" customHeight="1">
      <c r="A26" s="1" t="s">
        <v>60</v>
      </c>
      <c r="B26" s="1" t="s">
        <v>168</v>
      </c>
      <c r="D26" s="16"/>
      <c r="E26" s="21"/>
      <c r="F26" s="21"/>
      <c r="G26" s="21"/>
      <c r="H26" s="21" t="s">
        <v>65</v>
      </c>
      <c r="I26" s="24"/>
      <c r="J26" s="24"/>
      <c r="K26" s="27"/>
      <c r="L26" s="27"/>
      <c r="M26" s="27"/>
      <c r="N26" s="29"/>
      <c r="O26" s="29"/>
      <c r="P26" s="35" t="s">
        <v>39</v>
      </c>
      <c r="Q26" s="39"/>
      <c r="R26" s="21"/>
      <c r="S26" s="21"/>
      <c r="T26" s="21" t="s">
        <v>169</v>
      </c>
      <c r="U26" s="21"/>
      <c r="V26" s="21"/>
      <c r="W26" s="21"/>
      <c r="X26" s="21"/>
      <c r="Y26" s="20"/>
      <c r="Z26" s="35">
        <v>205030</v>
      </c>
      <c r="AA26" s="55"/>
      <c r="AD26" s="2" t="s">
        <v>39</v>
      </c>
      <c r="AE26" s="2">
        <v>205029788</v>
      </c>
    </row>
    <row r="27" spans="1:31" ht="14.65" customHeight="1">
      <c r="A27" s="1" t="s">
        <v>67</v>
      </c>
      <c r="B27" s="1" t="s">
        <v>30</v>
      </c>
      <c r="D27" s="16"/>
      <c r="E27" s="21"/>
      <c r="F27" s="21"/>
      <c r="G27" s="21"/>
      <c r="H27" s="21" t="s">
        <v>17</v>
      </c>
      <c r="I27" s="24"/>
      <c r="J27" s="24"/>
      <c r="K27" s="27"/>
      <c r="L27" s="27"/>
      <c r="M27" s="27"/>
      <c r="N27" s="29"/>
      <c r="O27" s="29"/>
      <c r="P27" s="35" t="s">
        <v>39</v>
      </c>
      <c r="Q27" s="39"/>
      <c r="R27" s="21"/>
      <c r="S27" s="21"/>
      <c r="T27" s="21" t="s">
        <v>171</v>
      </c>
      <c r="U27" s="21"/>
      <c r="V27" s="21"/>
      <c r="W27" s="21"/>
      <c r="X27" s="21"/>
      <c r="Y27" s="20"/>
      <c r="Z27" s="35">
        <v>217014</v>
      </c>
      <c r="AA27" s="55"/>
      <c r="AD27" s="2" t="s">
        <v>39</v>
      </c>
      <c r="AE27" s="2">
        <v>217013754</v>
      </c>
    </row>
    <row r="28" spans="1:31" ht="14.65" customHeight="1">
      <c r="A28" s="1" t="s">
        <v>69</v>
      </c>
      <c r="B28" s="1" t="s">
        <v>172</v>
      </c>
      <c r="D28" s="16"/>
      <c r="E28" s="21"/>
      <c r="F28" s="21"/>
      <c r="G28" s="21"/>
      <c r="H28" s="21" t="s">
        <v>55</v>
      </c>
      <c r="I28" s="24"/>
      <c r="J28" s="24"/>
      <c r="K28" s="27"/>
      <c r="L28" s="27"/>
      <c r="M28" s="27"/>
      <c r="N28" s="29"/>
      <c r="O28" s="29"/>
      <c r="P28" s="35" t="s">
        <v>39</v>
      </c>
      <c r="Q28" s="39"/>
      <c r="R28" s="21"/>
      <c r="S28" s="21"/>
      <c r="T28" s="21" t="s">
        <v>64</v>
      </c>
      <c r="U28" s="21"/>
      <c r="V28" s="21"/>
      <c r="W28" s="21"/>
      <c r="X28" s="21"/>
      <c r="Y28" s="20"/>
      <c r="Z28" s="35">
        <v>17881</v>
      </c>
      <c r="AA28" s="55"/>
      <c r="AD28" s="2" t="s">
        <v>39</v>
      </c>
      <c r="AE28" s="2">
        <v>17880912</v>
      </c>
    </row>
    <row r="29" spans="1:31" ht="14.65" customHeight="1">
      <c r="A29" s="1" t="s">
        <v>63</v>
      </c>
      <c r="B29" s="1" t="s">
        <v>139</v>
      </c>
      <c r="D29" s="16"/>
      <c r="E29" s="21"/>
      <c r="F29" s="21"/>
      <c r="G29" s="21"/>
      <c r="H29" s="21" t="s">
        <v>64</v>
      </c>
      <c r="I29" s="21"/>
      <c r="J29" s="21"/>
      <c r="K29" s="20"/>
      <c r="L29" s="20"/>
      <c r="M29" s="20"/>
      <c r="N29" s="28"/>
      <c r="O29" s="28"/>
      <c r="P29" s="35">
        <v>0</v>
      </c>
      <c r="Q29" s="39"/>
      <c r="R29" s="41" t="s">
        <v>93</v>
      </c>
      <c r="S29" s="44"/>
      <c r="T29" s="44"/>
      <c r="U29" s="44"/>
      <c r="V29" s="44"/>
      <c r="W29" s="44"/>
      <c r="X29" s="44"/>
      <c r="Y29" s="44"/>
      <c r="Z29" s="50">
        <v>27613261</v>
      </c>
      <c r="AA29" s="56"/>
      <c r="AD29" s="2">
        <v>0</v>
      </c>
      <c r="AE29" s="2">
        <f>IF(AND(AE14="-",AE20="-"),"-",SUM(AE14,AE20))</f>
        <v>27613260831</v>
      </c>
    </row>
    <row r="30" spans="1:31" ht="14.65" customHeight="1">
      <c r="A30" s="1" t="s">
        <v>62</v>
      </c>
      <c r="D30" s="16"/>
      <c r="E30" s="21"/>
      <c r="F30" s="21"/>
      <c r="G30" s="21"/>
      <c r="H30" s="21" t="s">
        <v>57</v>
      </c>
      <c r="I30" s="21"/>
      <c r="J30" s="21"/>
      <c r="K30" s="20"/>
      <c r="L30" s="20"/>
      <c r="M30" s="20"/>
      <c r="N30" s="28"/>
      <c r="O30" s="28"/>
      <c r="P30" s="35">
        <v>0</v>
      </c>
      <c r="Q30" s="39"/>
      <c r="R30" s="21" t="s">
        <v>332</v>
      </c>
      <c r="S30" s="45"/>
      <c r="T30" s="45"/>
      <c r="U30" s="45"/>
      <c r="V30" s="45"/>
      <c r="W30" s="45"/>
      <c r="X30" s="45"/>
      <c r="Y30" s="45"/>
      <c r="Z30" s="51"/>
      <c r="AA30" s="57"/>
      <c r="AD30" s="2">
        <v>0</v>
      </c>
    </row>
    <row r="31" spans="1:31" ht="14.65" customHeight="1">
      <c r="A31" s="1" t="s">
        <v>70</v>
      </c>
      <c r="B31" s="1" t="s">
        <v>179</v>
      </c>
      <c r="D31" s="16"/>
      <c r="E31" s="21"/>
      <c r="F31" s="21"/>
      <c r="G31" s="21"/>
      <c r="H31" s="21" t="s">
        <v>72</v>
      </c>
      <c r="I31" s="21"/>
      <c r="J31" s="21"/>
      <c r="K31" s="20"/>
      <c r="L31" s="20"/>
      <c r="M31" s="20"/>
      <c r="N31" s="28"/>
      <c r="O31" s="28"/>
      <c r="P31" s="35">
        <v>341060</v>
      </c>
      <c r="Q31" s="39"/>
      <c r="R31" s="21"/>
      <c r="S31" s="21" t="s">
        <v>180</v>
      </c>
      <c r="T31" s="21"/>
      <c r="U31" s="21"/>
      <c r="V31" s="21"/>
      <c r="W31" s="21"/>
      <c r="X31" s="21"/>
      <c r="Y31" s="20"/>
      <c r="Z31" s="35">
        <v>64330712</v>
      </c>
      <c r="AA31" s="55"/>
      <c r="AD31" s="2">
        <v>341060284</v>
      </c>
      <c r="AE31" s="2">
        <v>64330711591</v>
      </c>
    </row>
    <row r="32" spans="1:31" ht="14.65" customHeight="1">
      <c r="A32" s="1" t="s">
        <v>74</v>
      </c>
      <c r="B32" s="1" t="s">
        <v>181</v>
      </c>
      <c r="D32" s="16"/>
      <c r="E32" s="21"/>
      <c r="F32" s="21"/>
      <c r="G32" s="21" t="s">
        <v>75</v>
      </c>
      <c r="H32" s="21"/>
      <c r="I32" s="21"/>
      <c r="J32" s="21"/>
      <c r="K32" s="20"/>
      <c r="L32" s="20"/>
      <c r="M32" s="20"/>
      <c r="N32" s="28"/>
      <c r="O32" s="28"/>
      <c r="P32" s="35">
        <v>17003206</v>
      </c>
      <c r="Q32" s="39" t="s">
        <v>270</v>
      </c>
      <c r="R32" s="21"/>
      <c r="S32" s="20" t="s">
        <v>184</v>
      </c>
      <c r="T32" s="21"/>
      <c r="U32" s="21"/>
      <c r="V32" s="21"/>
      <c r="W32" s="21"/>
      <c r="X32" s="21"/>
      <c r="Y32" s="20"/>
      <c r="Z32" s="35">
        <v>-26386137</v>
      </c>
      <c r="AA32" s="55"/>
      <c r="AD32" s="2">
        <f>IF(COUNTIF(AD33:AD40,"-")=COUNTA(AD33:AD40),"-",SUM(AD33:AD40))</f>
        <v>17003206410</v>
      </c>
      <c r="AE32" s="2">
        <v>-26386136792</v>
      </c>
    </row>
    <row r="33" spans="1:30" ht="14.65" customHeight="1">
      <c r="A33" s="1" t="s">
        <v>38</v>
      </c>
      <c r="D33" s="16"/>
      <c r="E33" s="21"/>
      <c r="F33" s="21"/>
      <c r="G33" s="21"/>
      <c r="H33" s="21" t="s">
        <v>31</v>
      </c>
      <c r="I33" s="21"/>
      <c r="J33" s="21"/>
      <c r="K33" s="20"/>
      <c r="L33" s="20"/>
      <c r="M33" s="20"/>
      <c r="N33" s="28"/>
      <c r="O33" s="28"/>
      <c r="P33" s="35">
        <v>751979</v>
      </c>
      <c r="Q33" s="39"/>
      <c r="R33" s="16"/>
      <c r="S33" s="21"/>
      <c r="T33" s="21"/>
      <c r="U33" s="21"/>
      <c r="V33" s="21"/>
      <c r="W33" s="21"/>
      <c r="X33" s="21"/>
      <c r="Y33" s="20"/>
      <c r="Z33" s="35"/>
      <c r="AA33" s="58"/>
      <c r="AD33" s="2">
        <v>751978637</v>
      </c>
    </row>
    <row r="34" spans="1:30" ht="14.65" customHeight="1">
      <c r="A34" s="1" t="s">
        <v>78</v>
      </c>
      <c r="D34" s="16"/>
      <c r="E34" s="21"/>
      <c r="F34" s="21"/>
      <c r="G34" s="21"/>
      <c r="H34" s="21" t="s">
        <v>35</v>
      </c>
      <c r="I34" s="21"/>
      <c r="J34" s="21"/>
      <c r="K34" s="20"/>
      <c r="L34" s="20"/>
      <c r="M34" s="20"/>
      <c r="N34" s="28"/>
      <c r="O34" s="28"/>
      <c r="P34" s="35">
        <v>270186</v>
      </c>
      <c r="Q34" s="39"/>
      <c r="R34" s="42"/>
      <c r="S34" s="45"/>
      <c r="T34" s="45"/>
      <c r="U34" s="45"/>
      <c r="V34" s="45"/>
      <c r="W34" s="45"/>
      <c r="X34" s="45"/>
      <c r="Y34" s="45"/>
      <c r="Z34" s="35"/>
      <c r="AA34" s="55"/>
      <c r="AD34" s="2">
        <v>270186250</v>
      </c>
    </row>
    <row r="35" spans="1:30" ht="14.65" customHeight="1">
      <c r="A35" s="1" t="s">
        <v>45</v>
      </c>
      <c r="D35" s="16"/>
      <c r="E35" s="21"/>
      <c r="F35" s="21"/>
      <c r="G35" s="21"/>
      <c r="H35" s="21" t="s">
        <v>46</v>
      </c>
      <c r="I35" s="21"/>
      <c r="J35" s="21"/>
      <c r="K35" s="20"/>
      <c r="L35" s="20"/>
      <c r="M35" s="20"/>
      <c r="N35" s="28"/>
      <c r="O35" s="28"/>
      <c r="P35" s="35">
        <v>-194681</v>
      </c>
      <c r="Q35" s="39"/>
      <c r="R35" s="21"/>
      <c r="S35" s="45"/>
      <c r="T35" s="45"/>
      <c r="U35" s="45"/>
      <c r="V35" s="45"/>
      <c r="W35" s="45"/>
      <c r="X35" s="45"/>
      <c r="Y35" s="45"/>
      <c r="Z35" s="51"/>
      <c r="AA35" s="59"/>
      <c r="AD35" s="2">
        <v>-194681358</v>
      </c>
    </row>
    <row r="36" spans="1:30" ht="14.65" customHeight="1">
      <c r="A36" s="1" t="s">
        <v>79</v>
      </c>
      <c r="D36" s="16"/>
      <c r="E36" s="21"/>
      <c r="F36" s="21"/>
      <c r="G36" s="21"/>
      <c r="H36" s="21" t="s">
        <v>49</v>
      </c>
      <c r="I36" s="21"/>
      <c r="J36" s="21"/>
      <c r="K36" s="20"/>
      <c r="L36" s="20"/>
      <c r="M36" s="20"/>
      <c r="N36" s="28"/>
      <c r="O36" s="28"/>
      <c r="P36" s="35">
        <v>45965987</v>
      </c>
      <c r="Q36" s="39"/>
      <c r="R36" s="21"/>
      <c r="S36" s="21"/>
      <c r="T36" s="21"/>
      <c r="U36" s="21"/>
      <c r="V36" s="21"/>
      <c r="W36" s="21"/>
      <c r="X36" s="21"/>
      <c r="Y36" s="20"/>
      <c r="Z36" s="35"/>
      <c r="AA36" s="58"/>
      <c r="AD36" s="2">
        <v>45965987273</v>
      </c>
    </row>
    <row r="37" spans="1:30" ht="14.65" customHeight="1">
      <c r="A37" s="1" t="s">
        <v>81</v>
      </c>
      <c r="D37" s="16"/>
      <c r="E37" s="21"/>
      <c r="F37" s="21"/>
      <c r="G37" s="21"/>
      <c r="H37" s="21" t="s">
        <v>36</v>
      </c>
      <c r="I37" s="21"/>
      <c r="J37" s="21"/>
      <c r="K37" s="20"/>
      <c r="L37" s="20"/>
      <c r="M37" s="20"/>
      <c r="N37" s="28"/>
      <c r="O37" s="28"/>
      <c r="P37" s="35">
        <v>-29949361</v>
      </c>
      <c r="Q37" s="39"/>
      <c r="R37" s="15"/>
      <c r="S37" s="20"/>
      <c r="T37" s="20"/>
      <c r="U37" s="20"/>
      <c r="V37" s="20"/>
      <c r="W37" s="20"/>
      <c r="X37" s="20"/>
      <c r="Y37" s="47"/>
      <c r="Z37" s="35"/>
      <c r="AA37" s="58"/>
      <c r="AD37" s="2">
        <v>-29949360952</v>
      </c>
    </row>
    <row r="38" spans="1:30" ht="14.65" customHeight="1">
      <c r="A38" s="1" t="s">
        <v>83</v>
      </c>
      <c r="D38" s="16"/>
      <c r="E38" s="21"/>
      <c r="F38" s="21"/>
      <c r="G38" s="21"/>
      <c r="H38" s="21" t="s">
        <v>64</v>
      </c>
      <c r="I38" s="21"/>
      <c r="J38" s="21"/>
      <c r="K38" s="20"/>
      <c r="L38" s="20"/>
      <c r="M38" s="20"/>
      <c r="N38" s="28"/>
      <c r="O38" s="28"/>
      <c r="P38" s="35" t="s">
        <v>39</v>
      </c>
      <c r="Q38" s="39"/>
      <c r="R38" s="20"/>
      <c r="S38" s="20"/>
      <c r="T38" s="20"/>
      <c r="U38" s="20"/>
      <c r="V38" s="20"/>
      <c r="W38" s="20"/>
      <c r="X38" s="20"/>
      <c r="Y38" s="20"/>
      <c r="Z38" s="35"/>
      <c r="AA38" s="58"/>
      <c r="AD38" s="2" t="s">
        <v>39</v>
      </c>
    </row>
    <row r="39" spans="1:30" ht="14.65" customHeight="1">
      <c r="A39" s="1" t="s">
        <v>7</v>
      </c>
      <c r="D39" s="16"/>
      <c r="E39" s="21"/>
      <c r="F39" s="21"/>
      <c r="G39" s="21"/>
      <c r="H39" s="21" t="s">
        <v>57</v>
      </c>
      <c r="I39" s="21"/>
      <c r="J39" s="21"/>
      <c r="K39" s="20"/>
      <c r="L39" s="20"/>
      <c r="M39" s="20"/>
      <c r="N39" s="28"/>
      <c r="O39" s="28"/>
      <c r="P39" s="35" t="s">
        <v>39</v>
      </c>
      <c r="Q39" s="39"/>
      <c r="R39" s="13"/>
      <c r="S39" s="13"/>
      <c r="T39" s="13"/>
      <c r="U39" s="13"/>
      <c r="V39" s="13"/>
      <c r="W39" s="13"/>
      <c r="X39" s="13"/>
      <c r="Y39" s="13"/>
      <c r="Z39" s="34"/>
      <c r="AA39" s="60"/>
      <c r="AD39" s="2" t="s">
        <v>39</v>
      </c>
    </row>
    <row r="40" spans="1:30" ht="14.65" customHeight="1">
      <c r="A40" s="1" t="s">
        <v>85</v>
      </c>
      <c r="D40" s="16"/>
      <c r="E40" s="21"/>
      <c r="F40" s="21"/>
      <c r="G40" s="21"/>
      <c r="H40" s="21" t="s">
        <v>72</v>
      </c>
      <c r="I40" s="21"/>
      <c r="J40" s="21"/>
      <c r="K40" s="20"/>
      <c r="L40" s="20"/>
      <c r="M40" s="20"/>
      <c r="N40" s="28"/>
      <c r="O40" s="28"/>
      <c r="P40" s="35">
        <v>159097</v>
      </c>
      <c r="Q40" s="39"/>
      <c r="R40" s="13"/>
      <c r="S40" s="13"/>
      <c r="T40" s="13"/>
      <c r="U40" s="13"/>
      <c r="V40" s="13"/>
      <c r="W40" s="13"/>
      <c r="X40" s="13"/>
      <c r="Y40" s="13"/>
      <c r="Z40" s="34"/>
      <c r="AA40" s="60"/>
      <c r="AD40" s="2">
        <v>159096560</v>
      </c>
    </row>
    <row r="41" spans="1:30" ht="14.65" customHeight="1">
      <c r="A41" s="1" t="s">
        <v>76</v>
      </c>
      <c r="D41" s="16"/>
      <c r="E41" s="21"/>
      <c r="F41" s="21"/>
      <c r="G41" s="21" t="s">
        <v>89</v>
      </c>
      <c r="H41" s="24"/>
      <c r="I41" s="24"/>
      <c r="J41" s="24"/>
      <c r="K41" s="27"/>
      <c r="L41" s="27"/>
      <c r="M41" s="27"/>
      <c r="N41" s="29"/>
      <c r="O41" s="29"/>
      <c r="P41" s="35">
        <v>1049592</v>
      </c>
      <c r="Q41" s="39"/>
      <c r="R41" s="13"/>
      <c r="S41" s="13"/>
      <c r="T41" s="13"/>
      <c r="U41" s="13"/>
      <c r="V41" s="13"/>
      <c r="W41" s="13"/>
      <c r="X41" s="13"/>
      <c r="Y41" s="13"/>
      <c r="Z41" s="34"/>
      <c r="AA41" s="60"/>
      <c r="AD41" s="2">
        <v>1049592135</v>
      </c>
    </row>
    <row r="42" spans="1:30" ht="14.65" customHeight="1">
      <c r="A42" s="1" t="s">
        <v>26</v>
      </c>
      <c r="D42" s="16"/>
      <c r="E42" s="21"/>
      <c r="F42" s="21"/>
      <c r="G42" s="21" t="s">
        <v>91</v>
      </c>
      <c r="H42" s="24"/>
      <c r="I42" s="24"/>
      <c r="J42" s="24"/>
      <c r="K42" s="27"/>
      <c r="L42" s="27"/>
      <c r="M42" s="27"/>
      <c r="N42" s="29"/>
      <c r="O42" s="29"/>
      <c r="P42" s="35">
        <v>-861049</v>
      </c>
      <c r="Q42" s="39"/>
      <c r="R42" s="13"/>
      <c r="S42" s="13"/>
      <c r="T42" s="13"/>
      <c r="U42" s="13"/>
      <c r="V42" s="13"/>
      <c r="W42" s="13"/>
      <c r="X42" s="13"/>
      <c r="Y42" s="13"/>
      <c r="Z42" s="34"/>
      <c r="AA42" s="60"/>
      <c r="AD42" s="2">
        <v>-861049226</v>
      </c>
    </row>
    <row r="43" spans="1:30" ht="14.65" customHeight="1">
      <c r="A43" s="1" t="s">
        <v>92</v>
      </c>
      <c r="D43" s="16"/>
      <c r="E43" s="21"/>
      <c r="F43" s="21" t="s">
        <v>87</v>
      </c>
      <c r="G43" s="21"/>
      <c r="H43" s="24"/>
      <c r="I43" s="24"/>
      <c r="J43" s="24"/>
      <c r="K43" s="27"/>
      <c r="L43" s="27"/>
      <c r="M43" s="27"/>
      <c r="N43" s="29"/>
      <c r="O43" s="29"/>
      <c r="P43" s="35">
        <v>24398</v>
      </c>
      <c r="Q43" s="39"/>
      <c r="R43" s="13"/>
      <c r="S43" s="13"/>
      <c r="T43" s="13"/>
      <c r="U43" s="13"/>
      <c r="V43" s="13"/>
      <c r="W43" s="13"/>
      <c r="X43" s="13"/>
      <c r="Y43" s="13"/>
      <c r="Z43" s="34"/>
      <c r="AA43" s="60"/>
      <c r="AD43" s="2">
        <f>IF(COUNTIF(AD44:AD45,"-")=COUNTA(AD44:AD45),"-",SUM(AD44:AD45))</f>
        <v>24397942</v>
      </c>
    </row>
    <row r="44" spans="1:30" ht="14.65" customHeight="1">
      <c r="A44" s="1" t="s">
        <v>40</v>
      </c>
      <c r="D44" s="16"/>
      <c r="E44" s="21"/>
      <c r="F44" s="21"/>
      <c r="G44" s="21" t="s">
        <v>94</v>
      </c>
      <c r="H44" s="21"/>
      <c r="I44" s="21"/>
      <c r="J44" s="21"/>
      <c r="K44" s="20"/>
      <c r="L44" s="20"/>
      <c r="M44" s="20"/>
      <c r="N44" s="28"/>
      <c r="O44" s="28"/>
      <c r="P44" s="35">
        <v>24398</v>
      </c>
      <c r="Q44" s="39"/>
      <c r="R44" s="13"/>
      <c r="S44" s="13"/>
      <c r="T44" s="13"/>
      <c r="U44" s="13"/>
      <c r="V44" s="13"/>
      <c r="W44" s="13"/>
      <c r="X44" s="13"/>
      <c r="Y44" s="13"/>
      <c r="Z44" s="34"/>
      <c r="AA44" s="60"/>
      <c r="AD44" s="2">
        <v>24397942</v>
      </c>
    </row>
    <row r="45" spans="1:30" ht="14.65" customHeight="1">
      <c r="A45" s="1" t="s">
        <v>27</v>
      </c>
      <c r="D45" s="16"/>
      <c r="E45" s="21"/>
      <c r="F45" s="21"/>
      <c r="G45" s="21" t="s">
        <v>64</v>
      </c>
      <c r="H45" s="21"/>
      <c r="I45" s="21"/>
      <c r="J45" s="21"/>
      <c r="K45" s="20"/>
      <c r="L45" s="20"/>
      <c r="M45" s="20"/>
      <c r="N45" s="28"/>
      <c r="O45" s="28"/>
      <c r="P45" s="35" t="s">
        <v>39</v>
      </c>
      <c r="Q45" s="39"/>
      <c r="R45" s="13"/>
      <c r="S45" s="13"/>
      <c r="T45" s="13"/>
      <c r="U45" s="13"/>
      <c r="V45" s="13"/>
      <c r="W45" s="13"/>
      <c r="X45" s="13"/>
      <c r="Y45" s="13"/>
      <c r="Z45" s="34"/>
      <c r="AA45" s="60"/>
      <c r="AD45" s="2" t="s">
        <v>39</v>
      </c>
    </row>
    <row r="46" spans="1:30" ht="14.65" customHeight="1">
      <c r="A46" s="1" t="s">
        <v>66</v>
      </c>
      <c r="D46" s="16"/>
      <c r="E46" s="21"/>
      <c r="F46" s="21" t="s">
        <v>11</v>
      </c>
      <c r="G46" s="21"/>
      <c r="H46" s="21"/>
      <c r="I46" s="21"/>
      <c r="J46" s="21"/>
      <c r="K46" s="21"/>
      <c r="L46" s="20"/>
      <c r="M46" s="20"/>
      <c r="N46" s="28"/>
      <c r="O46" s="28"/>
      <c r="P46" s="35">
        <v>5746136</v>
      </c>
      <c r="Q46" s="39" t="s">
        <v>270</v>
      </c>
      <c r="R46" s="13"/>
      <c r="S46" s="13"/>
      <c r="T46" s="13"/>
      <c r="U46" s="13"/>
      <c r="V46" s="13"/>
      <c r="W46" s="13"/>
      <c r="X46" s="13"/>
      <c r="Y46" s="13"/>
      <c r="Z46" s="34"/>
      <c r="AA46" s="60"/>
      <c r="AD46" s="2">
        <f>IF(COUNTIF(AD47:AD58,"-")=COUNTA(AD47:AD58),"-",SUM(AD47,AD51:AD54,AD57:AD58))</f>
        <v>5746136157</v>
      </c>
    </row>
    <row r="47" spans="1:30" ht="14.65" customHeight="1">
      <c r="A47" s="1" t="s">
        <v>6</v>
      </c>
      <c r="D47" s="16"/>
      <c r="E47" s="21"/>
      <c r="F47" s="21"/>
      <c r="G47" s="21" t="s">
        <v>95</v>
      </c>
      <c r="H47" s="21"/>
      <c r="I47" s="21"/>
      <c r="J47" s="21"/>
      <c r="K47" s="21"/>
      <c r="L47" s="20"/>
      <c r="M47" s="20"/>
      <c r="N47" s="28"/>
      <c r="O47" s="28"/>
      <c r="P47" s="35">
        <v>721251</v>
      </c>
      <c r="Q47" s="39" t="s">
        <v>270</v>
      </c>
      <c r="R47" s="13"/>
      <c r="S47" s="13"/>
      <c r="T47" s="13"/>
      <c r="U47" s="13"/>
      <c r="V47" s="13"/>
      <c r="W47" s="13"/>
      <c r="X47" s="13"/>
      <c r="Y47" s="13"/>
      <c r="Z47" s="34"/>
      <c r="AA47" s="60"/>
      <c r="AD47" s="2">
        <f>IF(COUNTIF(AD48:AD50,"-")=COUNTA(AD48:AD50),"-",SUM(AD48:AD50))</f>
        <v>721250651</v>
      </c>
    </row>
    <row r="48" spans="1:30" ht="14.65" customHeight="1">
      <c r="A48" s="1" t="s">
        <v>97</v>
      </c>
      <c r="D48" s="16"/>
      <c r="E48" s="21"/>
      <c r="F48" s="21"/>
      <c r="G48" s="21"/>
      <c r="H48" s="21" t="s">
        <v>53</v>
      </c>
      <c r="I48" s="21"/>
      <c r="J48" s="21"/>
      <c r="K48" s="21"/>
      <c r="L48" s="20"/>
      <c r="M48" s="20"/>
      <c r="N48" s="28"/>
      <c r="O48" s="28"/>
      <c r="P48" s="35">
        <v>2201</v>
      </c>
      <c r="Q48" s="39"/>
      <c r="R48" s="13"/>
      <c r="S48" s="13"/>
      <c r="T48" s="13"/>
      <c r="U48" s="13"/>
      <c r="V48" s="13"/>
      <c r="W48" s="13"/>
      <c r="X48" s="13"/>
      <c r="Y48" s="13"/>
      <c r="Z48" s="34"/>
      <c r="AA48" s="60"/>
      <c r="AD48" s="2">
        <v>2200531</v>
      </c>
    </row>
    <row r="49" spans="1:30" ht="14.65" customHeight="1">
      <c r="A49" s="1" t="s">
        <v>99</v>
      </c>
      <c r="D49" s="16"/>
      <c r="E49" s="21"/>
      <c r="F49" s="21"/>
      <c r="G49" s="21"/>
      <c r="H49" s="21" t="s">
        <v>25</v>
      </c>
      <c r="I49" s="21"/>
      <c r="J49" s="21"/>
      <c r="K49" s="21"/>
      <c r="L49" s="20"/>
      <c r="M49" s="20"/>
      <c r="N49" s="28"/>
      <c r="O49" s="28"/>
      <c r="P49" s="35">
        <v>279839</v>
      </c>
      <c r="Q49" s="39"/>
      <c r="R49" s="13"/>
      <c r="S49" s="13"/>
      <c r="T49" s="13"/>
      <c r="U49" s="13"/>
      <c r="V49" s="13"/>
      <c r="W49" s="13"/>
      <c r="X49" s="13"/>
      <c r="Y49" s="13"/>
      <c r="Z49" s="34"/>
      <c r="AA49" s="60"/>
      <c r="AD49" s="2">
        <v>279838600</v>
      </c>
    </row>
    <row r="50" spans="1:30" ht="14.65" customHeight="1">
      <c r="A50" s="1" t="s">
        <v>100</v>
      </c>
      <c r="D50" s="16"/>
      <c r="E50" s="21"/>
      <c r="F50" s="21"/>
      <c r="G50" s="21"/>
      <c r="H50" s="21" t="s">
        <v>64</v>
      </c>
      <c r="I50" s="21"/>
      <c r="J50" s="21"/>
      <c r="K50" s="21"/>
      <c r="L50" s="20"/>
      <c r="M50" s="20"/>
      <c r="N50" s="28"/>
      <c r="O50" s="28"/>
      <c r="P50" s="35">
        <v>439212</v>
      </c>
      <c r="Q50" s="39"/>
      <c r="R50" s="13"/>
      <c r="S50" s="13"/>
      <c r="T50" s="13"/>
      <c r="U50" s="13"/>
      <c r="V50" s="13"/>
      <c r="W50" s="13"/>
      <c r="X50" s="13"/>
      <c r="Y50" s="13"/>
      <c r="Z50" s="34"/>
      <c r="AA50" s="60"/>
      <c r="AD50" s="2">
        <v>439211520</v>
      </c>
    </row>
    <row r="51" spans="1:30" ht="14.65" customHeight="1">
      <c r="A51" s="1" t="s">
        <v>102</v>
      </c>
      <c r="D51" s="16"/>
      <c r="E51" s="21"/>
      <c r="F51" s="21"/>
      <c r="G51" s="21" t="s">
        <v>103</v>
      </c>
      <c r="H51" s="21"/>
      <c r="I51" s="21"/>
      <c r="J51" s="21"/>
      <c r="K51" s="21"/>
      <c r="L51" s="20"/>
      <c r="M51" s="20"/>
      <c r="N51" s="28"/>
      <c r="O51" s="28"/>
      <c r="P51" s="35" t="s">
        <v>39</v>
      </c>
      <c r="Q51" s="39"/>
      <c r="R51" s="13"/>
      <c r="S51" s="13"/>
      <c r="T51" s="13"/>
      <c r="U51" s="13"/>
      <c r="V51" s="13"/>
      <c r="W51" s="13"/>
      <c r="X51" s="13"/>
      <c r="Y51" s="13"/>
      <c r="Z51" s="34"/>
      <c r="AA51" s="60"/>
      <c r="AD51" s="2" t="s">
        <v>39</v>
      </c>
    </row>
    <row r="52" spans="1:30" ht="14.65" customHeight="1">
      <c r="A52" s="1" t="s">
        <v>104</v>
      </c>
      <c r="D52" s="16"/>
      <c r="E52" s="21"/>
      <c r="F52" s="21"/>
      <c r="G52" s="21" t="s">
        <v>106</v>
      </c>
      <c r="H52" s="21"/>
      <c r="I52" s="21"/>
      <c r="J52" s="21"/>
      <c r="K52" s="20"/>
      <c r="L52" s="20"/>
      <c r="M52" s="20"/>
      <c r="N52" s="28"/>
      <c r="O52" s="28"/>
      <c r="P52" s="35">
        <v>360908</v>
      </c>
      <c r="Q52" s="39"/>
      <c r="R52" s="13"/>
      <c r="S52" s="13"/>
      <c r="T52" s="13"/>
      <c r="U52" s="13"/>
      <c r="V52" s="13"/>
      <c r="W52" s="13"/>
      <c r="X52" s="13"/>
      <c r="Y52" s="13"/>
      <c r="Z52" s="34"/>
      <c r="AA52" s="60"/>
      <c r="AD52" s="2">
        <v>360907583</v>
      </c>
    </row>
    <row r="53" spans="1:30" ht="14.65" customHeight="1">
      <c r="A53" s="1" t="s">
        <v>107</v>
      </c>
      <c r="D53" s="16"/>
      <c r="E53" s="21"/>
      <c r="F53" s="21"/>
      <c r="G53" s="21" t="s">
        <v>108</v>
      </c>
      <c r="H53" s="21"/>
      <c r="I53" s="21"/>
      <c r="J53" s="21"/>
      <c r="K53" s="20"/>
      <c r="L53" s="20"/>
      <c r="M53" s="20"/>
      <c r="N53" s="28"/>
      <c r="O53" s="28"/>
      <c r="P53" s="35">
        <v>38903</v>
      </c>
      <c r="Q53" s="39"/>
      <c r="R53" s="13"/>
      <c r="S53" s="13"/>
      <c r="T53" s="13"/>
      <c r="U53" s="13"/>
      <c r="V53" s="13"/>
      <c r="W53" s="13"/>
      <c r="X53" s="13"/>
      <c r="Y53" s="13"/>
      <c r="Z53" s="34"/>
      <c r="AA53" s="60"/>
      <c r="AD53" s="2">
        <v>38903183</v>
      </c>
    </row>
    <row r="54" spans="1:30" ht="14.65" customHeight="1">
      <c r="A54" s="1" t="s">
        <v>109</v>
      </c>
      <c r="D54" s="16"/>
      <c r="E54" s="21"/>
      <c r="F54" s="21"/>
      <c r="G54" s="21" t="s">
        <v>28</v>
      </c>
      <c r="H54" s="21"/>
      <c r="I54" s="21"/>
      <c r="J54" s="21"/>
      <c r="K54" s="20"/>
      <c r="L54" s="20"/>
      <c r="M54" s="20"/>
      <c r="N54" s="28"/>
      <c r="O54" s="28"/>
      <c r="P54" s="35">
        <v>4642136</v>
      </c>
      <c r="Q54" s="39"/>
      <c r="R54" s="13"/>
      <c r="S54" s="13"/>
      <c r="T54" s="13"/>
      <c r="U54" s="13"/>
      <c r="V54" s="13"/>
      <c r="W54" s="13"/>
      <c r="X54" s="13"/>
      <c r="Y54" s="13"/>
      <c r="Z54" s="34"/>
      <c r="AA54" s="60"/>
      <c r="AD54" s="2">
        <f>IF(COUNTIF(AD55:AD56,"-")=COUNTA(AD55:AD56),"-",SUM(AD55:AD56))</f>
        <v>4642135755</v>
      </c>
    </row>
    <row r="55" spans="1:30" ht="14.65" customHeight="1">
      <c r="A55" s="1" t="s">
        <v>110</v>
      </c>
      <c r="D55" s="16"/>
      <c r="E55" s="21"/>
      <c r="F55" s="21"/>
      <c r="G55" s="21"/>
      <c r="H55" s="21" t="s">
        <v>112</v>
      </c>
      <c r="I55" s="21"/>
      <c r="J55" s="21"/>
      <c r="K55" s="20"/>
      <c r="L55" s="20"/>
      <c r="M55" s="20"/>
      <c r="N55" s="28"/>
      <c r="O55" s="28"/>
      <c r="P55" s="35" t="s">
        <v>39</v>
      </c>
      <c r="Q55" s="39"/>
      <c r="R55" s="13"/>
      <c r="S55" s="13"/>
      <c r="T55" s="13"/>
      <c r="U55" s="13"/>
      <c r="V55" s="13"/>
      <c r="W55" s="13"/>
      <c r="X55" s="13"/>
      <c r="Y55" s="13"/>
      <c r="Z55" s="34"/>
      <c r="AA55" s="60"/>
      <c r="AD55" s="2" t="s">
        <v>39</v>
      </c>
    </row>
    <row r="56" spans="1:30" ht="14.65" customHeight="1">
      <c r="A56" s="1" t="s">
        <v>113</v>
      </c>
      <c r="D56" s="16"/>
      <c r="E56" s="20"/>
      <c r="F56" s="21"/>
      <c r="G56" s="21"/>
      <c r="H56" s="21" t="s">
        <v>64</v>
      </c>
      <c r="I56" s="21"/>
      <c r="J56" s="21"/>
      <c r="K56" s="20"/>
      <c r="L56" s="20"/>
      <c r="M56" s="20"/>
      <c r="N56" s="28"/>
      <c r="O56" s="28"/>
      <c r="P56" s="35">
        <v>4642136</v>
      </c>
      <c r="Q56" s="39"/>
      <c r="R56" s="13"/>
      <c r="S56" s="13"/>
      <c r="T56" s="13"/>
      <c r="U56" s="13"/>
      <c r="V56" s="13"/>
      <c r="W56" s="13"/>
      <c r="X56" s="13"/>
      <c r="Y56" s="13"/>
      <c r="Z56" s="34"/>
      <c r="AA56" s="60"/>
      <c r="AD56" s="2">
        <v>4642135755</v>
      </c>
    </row>
    <row r="57" spans="1:30" ht="14.65" customHeight="1">
      <c r="A57" s="1" t="s">
        <v>115</v>
      </c>
      <c r="D57" s="16"/>
      <c r="E57" s="20"/>
      <c r="F57" s="21"/>
      <c r="G57" s="21" t="s">
        <v>64</v>
      </c>
      <c r="H57" s="21"/>
      <c r="I57" s="21"/>
      <c r="J57" s="21"/>
      <c r="K57" s="20"/>
      <c r="L57" s="20"/>
      <c r="M57" s="20"/>
      <c r="N57" s="28"/>
      <c r="O57" s="28"/>
      <c r="P57" s="35" t="s">
        <v>39</v>
      </c>
      <c r="Q57" s="39"/>
      <c r="R57" s="13"/>
      <c r="S57" s="13"/>
      <c r="T57" s="13"/>
      <c r="U57" s="13"/>
      <c r="V57" s="13"/>
      <c r="W57" s="13"/>
      <c r="X57" s="13"/>
      <c r="Y57" s="13"/>
      <c r="Z57" s="34"/>
      <c r="AA57" s="60"/>
      <c r="AD57" s="2" t="s">
        <v>39</v>
      </c>
    </row>
    <row r="58" spans="1:30" ht="14.65" customHeight="1">
      <c r="A58" s="1" t="s">
        <v>116</v>
      </c>
      <c r="D58" s="16"/>
      <c r="E58" s="20"/>
      <c r="F58" s="21"/>
      <c r="G58" s="21" t="s">
        <v>118</v>
      </c>
      <c r="H58" s="21"/>
      <c r="I58" s="21"/>
      <c r="J58" s="21"/>
      <c r="K58" s="20"/>
      <c r="L58" s="20"/>
      <c r="M58" s="20"/>
      <c r="N58" s="28"/>
      <c r="O58" s="28"/>
      <c r="P58" s="35">
        <v>-17061</v>
      </c>
      <c r="Q58" s="39"/>
      <c r="R58" s="13"/>
      <c r="S58" s="13"/>
      <c r="T58" s="13"/>
      <c r="U58" s="13"/>
      <c r="V58" s="13"/>
      <c r="W58" s="13"/>
      <c r="X58" s="13"/>
      <c r="Y58" s="13"/>
      <c r="Z58" s="34"/>
      <c r="AA58" s="60"/>
      <c r="AD58" s="2">
        <v>-17061015</v>
      </c>
    </row>
    <row r="59" spans="1:30" ht="14.65" customHeight="1">
      <c r="A59" s="1" t="s">
        <v>119</v>
      </c>
      <c r="D59" s="16"/>
      <c r="E59" s="20" t="s">
        <v>120</v>
      </c>
      <c r="F59" s="21"/>
      <c r="G59" s="20"/>
      <c r="H59" s="20"/>
      <c r="I59" s="20"/>
      <c r="J59" s="20"/>
      <c r="K59" s="20"/>
      <c r="L59" s="20"/>
      <c r="M59" s="20"/>
      <c r="N59" s="28"/>
      <c r="O59" s="28"/>
      <c r="P59" s="35">
        <v>8541505</v>
      </c>
      <c r="Q59" s="39" t="s">
        <v>270</v>
      </c>
      <c r="R59" s="13"/>
      <c r="S59" s="13"/>
      <c r="T59" s="13"/>
      <c r="U59" s="13"/>
      <c r="V59" s="13"/>
      <c r="W59" s="13"/>
      <c r="X59" s="13"/>
      <c r="Y59" s="13"/>
      <c r="Z59" s="34"/>
      <c r="AA59" s="60"/>
      <c r="AD59" s="2">
        <f>IF(COUNTIF(AD60:AD68,"-")=COUNTA(AD60:AD68),"-",SUM(AD60:AD63,AD66:AD68))</f>
        <v>8541504823</v>
      </c>
    </row>
    <row r="60" spans="1:30" ht="14.65" customHeight="1">
      <c r="A60" s="1" t="s">
        <v>122</v>
      </c>
      <c r="D60" s="16"/>
      <c r="E60" s="20"/>
      <c r="F60" s="21" t="s">
        <v>124</v>
      </c>
      <c r="G60" s="20"/>
      <c r="H60" s="20"/>
      <c r="I60" s="20"/>
      <c r="J60" s="20"/>
      <c r="K60" s="20"/>
      <c r="L60" s="20"/>
      <c r="M60" s="20"/>
      <c r="N60" s="28"/>
      <c r="O60" s="28"/>
      <c r="P60" s="35">
        <v>1141039</v>
      </c>
      <c r="Q60" s="39"/>
      <c r="R60" s="13"/>
      <c r="S60" s="13"/>
      <c r="T60" s="13"/>
      <c r="U60" s="13"/>
      <c r="V60" s="13"/>
      <c r="W60" s="13"/>
      <c r="X60" s="13"/>
      <c r="Y60" s="13"/>
      <c r="Z60" s="34"/>
      <c r="AA60" s="60"/>
      <c r="AD60" s="2">
        <v>1141038720</v>
      </c>
    </row>
    <row r="61" spans="1:30" ht="14.65" customHeight="1">
      <c r="A61" s="1" t="s">
        <v>125</v>
      </c>
      <c r="D61" s="16"/>
      <c r="E61" s="20"/>
      <c r="F61" s="21" t="s">
        <v>126</v>
      </c>
      <c r="G61" s="21"/>
      <c r="H61" s="24"/>
      <c r="I61" s="21"/>
      <c r="J61" s="21"/>
      <c r="K61" s="20"/>
      <c r="L61" s="20"/>
      <c r="M61" s="20"/>
      <c r="N61" s="28"/>
      <c r="O61" s="28"/>
      <c r="P61" s="35">
        <v>72470</v>
      </c>
      <c r="Q61" s="39"/>
      <c r="R61" s="13"/>
      <c r="S61" s="13"/>
      <c r="T61" s="13"/>
      <c r="U61" s="13"/>
      <c r="V61" s="13"/>
      <c r="W61" s="13"/>
      <c r="X61" s="13"/>
      <c r="Y61" s="13"/>
      <c r="Z61" s="34"/>
      <c r="AA61" s="60"/>
      <c r="AD61" s="2">
        <v>72470276</v>
      </c>
    </row>
    <row r="62" spans="1:30" ht="14.65" customHeight="1">
      <c r="A62" s="1">
        <v>1500000</v>
      </c>
      <c r="D62" s="16"/>
      <c r="E62" s="20"/>
      <c r="F62" s="21" t="s">
        <v>128</v>
      </c>
      <c r="G62" s="21"/>
      <c r="H62" s="21"/>
      <c r="I62" s="21"/>
      <c r="J62" s="21"/>
      <c r="K62" s="20"/>
      <c r="L62" s="20"/>
      <c r="M62" s="20"/>
      <c r="N62" s="28"/>
      <c r="O62" s="28"/>
      <c r="P62" s="35">
        <v>4321</v>
      </c>
      <c r="Q62" s="39"/>
      <c r="R62" s="13"/>
      <c r="S62" s="13"/>
      <c r="T62" s="13"/>
      <c r="U62" s="13"/>
      <c r="V62" s="13"/>
      <c r="W62" s="13"/>
      <c r="X62" s="13"/>
      <c r="Y62" s="13"/>
      <c r="Z62" s="34"/>
      <c r="AA62" s="60"/>
      <c r="AD62" s="2">
        <v>4321360</v>
      </c>
    </row>
    <row r="63" spans="1:30" ht="14.65" customHeight="1">
      <c r="A63" s="1" t="s">
        <v>129</v>
      </c>
      <c r="D63" s="16"/>
      <c r="E63" s="21"/>
      <c r="F63" s="21" t="s">
        <v>28</v>
      </c>
      <c r="G63" s="21"/>
      <c r="H63" s="24"/>
      <c r="I63" s="21"/>
      <c r="J63" s="21"/>
      <c r="K63" s="20"/>
      <c r="L63" s="20"/>
      <c r="M63" s="20"/>
      <c r="N63" s="28"/>
      <c r="O63" s="28"/>
      <c r="P63" s="35">
        <v>7310059</v>
      </c>
      <c r="Q63" s="39"/>
      <c r="R63" s="13"/>
      <c r="S63" s="13"/>
      <c r="T63" s="13"/>
      <c r="U63" s="13"/>
      <c r="V63" s="13"/>
      <c r="W63" s="13"/>
      <c r="X63" s="13"/>
      <c r="Y63" s="13"/>
      <c r="Z63" s="34"/>
      <c r="AA63" s="60"/>
      <c r="AD63" s="2">
        <f>IF(COUNTIF(AD64:AD65,"-")=COUNTA(AD64:AD65),"-",SUM(AD64:AD65))</f>
        <v>7310059424</v>
      </c>
    </row>
    <row r="64" spans="1:30" ht="14.65" customHeight="1">
      <c r="A64" s="1" t="s">
        <v>130</v>
      </c>
      <c r="D64" s="16"/>
      <c r="E64" s="21"/>
      <c r="F64" s="21"/>
      <c r="G64" s="21" t="s">
        <v>133</v>
      </c>
      <c r="H64" s="21"/>
      <c r="I64" s="21"/>
      <c r="J64" s="21"/>
      <c r="K64" s="20"/>
      <c r="L64" s="20"/>
      <c r="M64" s="20"/>
      <c r="N64" s="28"/>
      <c r="O64" s="28"/>
      <c r="P64" s="35">
        <v>2885059</v>
      </c>
      <c r="Q64" s="39"/>
      <c r="R64" s="13"/>
      <c r="S64" s="13"/>
      <c r="T64" s="13"/>
      <c r="U64" s="13"/>
      <c r="V64" s="13"/>
      <c r="W64" s="13"/>
      <c r="X64" s="13"/>
      <c r="Y64" s="13"/>
      <c r="Z64" s="34"/>
      <c r="AA64" s="60"/>
      <c r="AD64" s="2">
        <v>2885059361</v>
      </c>
    </row>
    <row r="65" spans="1:31" ht="14.65" customHeight="1">
      <c r="A65" s="1" t="s">
        <v>134</v>
      </c>
      <c r="D65" s="16"/>
      <c r="E65" s="21"/>
      <c r="F65" s="21"/>
      <c r="G65" s="21" t="s">
        <v>112</v>
      </c>
      <c r="H65" s="21"/>
      <c r="I65" s="21"/>
      <c r="J65" s="21"/>
      <c r="K65" s="20"/>
      <c r="L65" s="20"/>
      <c r="M65" s="20"/>
      <c r="N65" s="28"/>
      <c r="O65" s="28"/>
      <c r="P65" s="35">
        <v>4425000</v>
      </c>
      <c r="Q65" s="39"/>
      <c r="R65" s="13"/>
      <c r="S65" s="13"/>
      <c r="T65" s="13"/>
      <c r="U65" s="13"/>
      <c r="V65" s="13"/>
      <c r="W65" s="13"/>
      <c r="X65" s="13"/>
      <c r="Y65" s="13"/>
      <c r="Z65" s="34"/>
      <c r="AA65" s="60"/>
      <c r="AD65" s="2">
        <v>4425000063</v>
      </c>
    </row>
    <row r="66" spans="1:31" ht="14.65" customHeight="1">
      <c r="A66" s="1" t="s">
        <v>135</v>
      </c>
      <c r="D66" s="16"/>
      <c r="E66" s="21"/>
      <c r="F66" s="21" t="s">
        <v>23</v>
      </c>
      <c r="G66" s="21"/>
      <c r="H66" s="21"/>
      <c r="I66" s="21"/>
      <c r="J66" s="21"/>
      <c r="K66" s="20"/>
      <c r="L66" s="20"/>
      <c r="M66" s="20"/>
      <c r="N66" s="28"/>
      <c r="O66" s="28"/>
      <c r="P66" s="35">
        <v>13677</v>
      </c>
      <c r="Q66" s="39"/>
      <c r="R66" s="13"/>
      <c r="S66" s="13"/>
      <c r="T66" s="13"/>
      <c r="U66" s="13"/>
      <c r="V66" s="13"/>
      <c r="W66" s="13"/>
      <c r="X66" s="13"/>
      <c r="Y66" s="13"/>
      <c r="Z66" s="34"/>
      <c r="AA66" s="60"/>
      <c r="AD66" s="2">
        <v>13676885</v>
      </c>
    </row>
    <row r="67" spans="1:31" ht="14.65" customHeight="1">
      <c r="A67" s="1" t="s">
        <v>137</v>
      </c>
      <c r="D67" s="16"/>
      <c r="E67" s="21"/>
      <c r="F67" s="21" t="s">
        <v>64</v>
      </c>
      <c r="G67" s="21"/>
      <c r="H67" s="24"/>
      <c r="I67" s="21"/>
      <c r="J67" s="21"/>
      <c r="K67" s="20"/>
      <c r="L67" s="20"/>
      <c r="M67" s="20"/>
      <c r="N67" s="28"/>
      <c r="O67" s="28"/>
      <c r="P67" s="35" t="s">
        <v>39</v>
      </c>
      <c r="Q67" s="39"/>
      <c r="R67" s="13"/>
      <c r="S67" s="13"/>
      <c r="T67" s="13"/>
      <c r="U67" s="13"/>
      <c r="V67" s="13"/>
      <c r="W67" s="13"/>
      <c r="X67" s="13"/>
      <c r="Y67" s="13"/>
      <c r="Z67" s="34"/>
      <c r="AA67" s="60"/>
      <c r="AD67" s="2" t="s">
        <v>39</v>
      </c>
    </row>
    <row r="68" spans="1:31" ht="14.65" customHeight="1">
      <c r="A68" s="1" t="s">
        <v>138</v>
      </c>
      <c r="B68" s="1" t="s">
        <v>175</v>
      </c>
      <c r="D68" s="16"/>
      <c r="E68" s="21"/>
      <c r="F68" s="13" t="s">
        <v>118</v>
      </c>
      <c r="G68" s="21"/>
      <c r="H68" s="21"/>
      <c r="I68" s="21"/>
      <c r="J68" s="21"/>
      <c r="K68" s="20"/>
      <c r="L68" s="20"/>
      <c r="M68" s="20"/>
      <c r="N68" s="28"/>
      <c r="O68" s="28"/>
      <c r="P68" s="35">
        <v>-62</v>
      </c>
      <c r="Q68" s="39"/>
      <c r="R68" s="43" t="s">
        <v>178</v>
      </c>
      <c r="S68" s="46"/>
      <c r="T68" s="46"/>
      <c r="U68" s="46"/>
      <c r="V68" s="46"/>
      <c r="W68" s="46"/>
      <c r="X68" s="46"/>
      <c r="Y68" s="48"/>
      <c r="Z68" s="52">
        <v>37944575</v>
      </c>
      <c r="AA68" s="61"/>
      <c r="AD68" s="2">
        <v>-61842</v>
      </c>
      <c r="AE68" s="2" t="e">
        <f>IF(AND(AE31="-",AE32="-",#REF!="-"),"-",SUM(AE31,AE32,#REF!))</f>
        <v>#REF!</v>
      </c>
    </row>
    <row r="69" spans="1:31" ht="14.65" customHeight="1">
      <c r="A69" s="1" t="s">
        <v>10</v>
      </c>
      <c r="B69" s="1" t="s">
        <v>96</v>
      </c>
      <c r="D69" s="17" t="s">
        <v>13</v>
      </c>
      <c r="E69" s="22"/>
      <c r="F69" s="22"/>
      <c r="G69" s="22"/>
      <c r="H69" s="22"/>
      <c r="I69" s="22"/>
      <c r="J69" s="22"/>
      <c r="K69" s="22"/>
      <c r="L69" s="22"/>
      <c r="M69" s="22"/>
      <c r="N69" s="30"/>
      <c r="O69" s="32"/>
      <c r="P69" s="36">
        <v>65557836</v>
      </c>
      <c r="Q69" s="40"/>
      <c r="R69" s="14" t="s">
        <v>334</v>
      </c>
      <c r="S69" s="19"/>
      <c r="T69" s="19"/>
      <c r="U69" s="19"/>
      <c r="V69" s="19"/>
      <c r="W69" s="19"/>
      <c r="X69" s="19"/>
      <c r="Y69" s="49"/>
      <c r="Z69" s="36">
        <v>65557836</v>
      </c>
      <c r="AA69" s="62"/>
      <c r="AD69" s="2" t="e">
        <f>IF(AND(AD14="-",AD59="-",#REF!="-"),"-",SUM(AD14,AD59,#REF!))</f>
        <v>#REF!</v>
      </c>
      <c r="AE69" s="2" t="e">
        <f>IF(AND(AE29="-",AE68="-"),"-",SUM(AE29,AE68))</f>
        <v>#REF!</v>
      </c>
    </row>
    <row r="70" spans="1:31" ht="14.65" customHeight="1"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Z70" s="20"/>
      <c r="AA70" s="20"/>
    </row>
    <row r="71" spans="1:31" ht="14.65" customHeight="1">
      <c r="D71" s="5"/>
      <c r="E71" s="23" t="s">
        <v>15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Z71" s="18"/>
      <c r="AA71" s="18"/>
    </row>
    <row r="72" spans="1:31" ht="14.65" customHeight="1"/>
    <row r="73" spans="1:31" ht="14.65" customHeight="1"/>
    <row r="74" spans="1:31" ht="14.65" customHeight="1"/>
    <row r="75" spans="1:31" ht="14.65" customHeight="1"/>
    <row r="76" spans="1:31" ht="14.65" customHeight="1"/>
    <row r="77" spans="1:31" ht="16.5" customHeight="1"/>
    <row r="78" spans="1:31" ht="14.65" customHeight="1"/>
    <row r="79" spans="1:31" ht="9.75" customHeight="1"/>
    <row r="80" spans="1:31" ht="14.65" customHeight="1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3"/>
  <pageMargins left="0.70866141732283472" right="0.70866141732283472" top="0.39370078740157483" bottom="0.39370078740157483" header="0.51181102362204722" footer="0.51181102362204722"/>
  <pageSetup paperSize="9" scale="80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R50"/>
  <sheetViews>
    <sheetView topLeftCell="B1" zoomScale="85" zoomScaleNormal="85" zoomScaleSheetLayoutView="100" workbookViewId="0"/>
  </sheetViews>
  <sheetFormatPr defaultRowHeight="13.5"/>
  <cols>
    <col min="1" max="1" width="9" style="63" hidden="1" customWidth="1"/>
    <col min="2" max="2" width="0.625" style="3" customWidth="1"/>
    <col min="3" max="3" width="1.25" style="64" customWidth="1"/>
    <col min="4" max="12" width="2.125" style="64" customWidth="1"/>
    <col min="13" max="13" width="18.375" style="64" customWidth="1"/>
    <col min="14" max="14" width="21.625" style="64" bestFit="1" customWidth="1"/>
    <col min="15" max="15" width="2.5" style="64" customWidth="1"/>
    <col min="16" max="16" width="0.625" style="64" customWidth="1"/>
    <col min="17" max="17" width="9" style="3" customWidth="1"/>
    <col min="18" max="18" width="9" style="3" hidden="1" customWidth="1"/>
    <col min="19" max="16384" width="9" style="3" customWidth="1"/>
  </cols>
  <sheetData>
    <row r="1" spans="1:18">
      <c r="C1" s="64" t="s">
        <v>226</v>
      </c>
    </row>
    <row r="2" spans="1:18">
      <c r="C2" s="64" t="s">
        <v>344</v>
      </c>
    </row>
    <row r="3" spans="1:18">
      <c r="C3" s="64" t="s">
        <v>333</v>
      </c>
    </row>
    <row r="4" spans="1:18">
      <c r="C4" s="64" t="s">
        <v>345</v>
      </c>
    </row>
    <row r="5" spans="1:18">
      <c r="C5" s="64" t="s">
        <v>307</v>
      </c>
    </row>
    <row r="6" spans="1:18">
      <c r="C6" s="64" t="s">
        <v>346</v>
      </c>
    </row>
    <row r="7" spans="1:18">
      <c r="C7" s="64" t="s">
        <v>347</v>
      </c>
    </row>
    <row r="8" spans="1:18">
      <c r="A8" s="6"/>
      <c r="C8" s="3"/>
      <c r="D8" s="3"/>
      <c r="E8" s="3"/>
      <c r="F8" s="3"/>
      <c r="G8" s="3"/>
      <c r="H8" s="3"/>
      <c r="I8" s="3"/>
      <c r="J8" s="25"/>
      <c r="K8" s="25"/>
      <c r="L8" s="25"/>
      <c r="M8" s="25"/>
      <c r="N8" s="25"/>
      <c r="O8" s="25"/>
      <c r="P8" s="95"/>
    </row>
    <row r="9" spans="1:18" ht="24">
      <c r="C9" s="66" t="s">
        <v>203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75"/>
    </row>
    <row r="10" spans="1:18" ht="17.25">
      <c r="C10" s="67" t="s">
        <v>349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5"/>
    </row>
    <row r="11" spans="1:18" ht="17.25">
      <c r="C11" s="67" t="s">
        <v>127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5"/>
    </row>
    <row r="12" spans="1:18" ht="18">
      <c r="C12" s="68"/>
      <c r="D12" s="75"/>
      <c r="E12" s="75"/>
      <c r="F12" s="75"/>
      <c r="G12" s="75"/>
      <c r="H12" s="75"/>
      <c r="I12" s="75"/>
      <c r="J12" s="75"/>
      <c r="K12" s="75"/>
      <c r="L12" s="75"/>
      <c r="M12" s="88"/>
      <c r="N12" s="75"/>
      <c r="O12" s="88" t="s">
        <v>348</v>
      </c>
      <c r="P12" s="75"/>
    </row>
    <row r="13" spans="1:18" ht="18">
      <c r="A13" s="63" t="s">
        <v>326</v>
      </c>
      <c r="C13" s="69" t="s">
        <v>0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89" t="s">
        <v>327</v>
      </c>
      <c r="O13" s="93"/>
      <c r="P13" s="75"/>
    </row>
    <row r="14" spans="1:18">
      <c r="A14" s="63" t="s">
        <v>59</v>
      </c>
      <c r="C14" s="70"/>
      <c r="D14" s="77" t="s">
        <v>19</v>
      </c>
      <c r="E14" s="77"/>
      <c r="F14" s="80"/>
      <c r="G14" s="77"/>
      <c r="H14" s="77"/>
      <c r="I14" s="77"/>
      <c r="J14" s="77"/>
      <c r="K14" s="80"/>
      <c r="L14" s="80"/>
      <c r="M14" s="80"/>
      <c r="N14" s="90">
        <v>17919417</v>
      </c>
      <c r="O14" s="57" t="s">
        <v>270</v>
      </c>
      <c r="P14" s="96"/>
      <c r="R14" s="3">
        <f>IF(AND(R15="-",R30="-"),"-",SUM(R15,R30))</f>
        <v>17919417330</v>
      </c>
    </row>
    <row r="15" spans="1:18">
      <c r="A15" s="63" t="s">
        <v>187</v>
      </c>
      <c r="C15" s="70"/>
      <c r="D15" s="77"/>
      <c r="E15" s="77" t="s">
        <v>188</v>
      </c>
      <c r="F15" s="77"/>
      <c r="G15" s="77"/>
      <c r="H15" s="77"/>
      <c r="I15" s="77"/>
      <c r="J15" s="77"/>
      <c r="K15" s="80"/>
      <c r="L15" s="80"/>
      <c r="M15" s="80"/>
      <c r="N15" s="90">
        <v>8142607</v>
      </c>
      <c r="O15" s="55" t="s">
        <v>270</v>
      </c>
      <c r="P15" s="96"/>
      <c r="R15" s="3">
        <f>IF(COUNTIF(R16:R29,"-")=COUNTA(R16:R29),"-",SUM(R16,R21,R26))</f>
        <v>8142606900</v>
      </c>
    </row>
    <row r="16" spans="1:18">
      <c r="A16" s="63" t="s">
        <v>189</v>
      </c>
      <c r="C16" s="70"/>
      <c r="D16" s="77"/>
      <c r="E16" s="77"/>
      <c r="F16" s="77" t="s">
        <v>191</v>
      </c>
      <c r="G16" s="77"/>
      <c r="H16" s="77"/>
      <c r="I16" s="77"/>
      <c r="J16" s="77"/>
      <c r="K16" s="80"/>
      <c r="L16" s="80"/>
      <c r="M16" s="80"/>
      <c r="N16" s="90">
        <v>3047005</v>
      </c>
      <c r="O16" s="55" t="s">
        <v>270</v>
      </c>
      <c r="P16" s="96"/>
      <c r="R16" s="3">
        <f>IF(COUNTIF(R17:R20,"-")=COUNTA(R17:R20),"-",SUM(R17:R20))</f>
        <v>3047005417</v>
      </c>
    </row>
    <row r="17" spans="1:18">
      <c r="A17" s="63" t="s">
        <v>192</v>
      </c>
      <c r="C17" s="70"/>
      <c r="D17" s="77"/>
      <c r="E17" s="77"/>
      <c r="F17" s="77"/>
      <c r="G17" s="77" t="s">
        <v>193</v>
      </c>
      <c r="H17" s="77"/>
      <c r="I17" s="77"/>
      <c r="J17" s="77"/>
      <c r="K17" s="80"/>
      <c r="L17" s="80"/>
      <c r="M17" s="80"/>
      <c r="N17" s="90">
        <v>2123166</v>
      </c>
      <c r="O17" s="55"/>
      <c r="P17" s="96"/>
      <c r="R17" s="3">
        <v>2123165974</v>
      </c>
    </row>
    <row r="18" spans="1:18">
      <c r="A18" s="63" t="s">
        <v>195</v>
      </c>
      <c r="C18" s="70"/>
      <c r="D18" s="77"/>
      <c r="E18" s="77"/>
      <c r="F18" s="77"/>
      <c r="G18" s="77" t="s">
        <v>194</v>
      </c>
      <c r="H18" s="77"/>
      <c r="I18" s="77"/>
      <c r="J18" s="77"/>
      <c r="K18" s="80"/>
      <c r="L18" s="80"/>
      <c r="M18" s="80"/>
      <c r="N18" s="90">
        <v>205030</v>
      </c>
      <c r="O18" s="55"/>
      <c r="P18" s="96"/>
      <c r="R18" s="3">
        <v>205029788</v>
      </c>
    </row>
    <row r="19" spans="1:18">
      <c r="A19" s="63" t="s">
        <v>197</v>
      </c>
      <c r="C19" s="70"/>
      <c r="D19" s="77"/>
      <c r="E19" s="77"/>
      <c r="F19" s="77"/>
      <c r="G19" s="77" t="s">
        <v>199</v>
      </c>
      <c r="H19" s="77"/>
      <c r="I19" s="77"/>
      <c r="J19" s="77"/>
      <c r="K19" s="80"/>
      <c r="L19" s="80"/>
      <c r="M19" s="80"/>
      <c r="N19" s="90" t="s">
        <v>39</v>
      </c>
      <c r="O19" s="55"/>
      <c r="P19" s="96"/>
      <c r="R19" s="3" t="s">
        <v>39</v>
      </c>
    </row>
    <row r="20" spans="1:18">
      <c r="A20" s="63" t="s">
        <v>71</v>
      </c>
      <c r="C20" s="70"/>
      <c r="D20" s="77"/>
      <c r="E20" s="77"/>
      <c r="F20" s="77"/>
      <c r="G20" s="77" t="s">
        <v>64</v>
      </c>
      <c r="H20" s="77"/>
      <c r="I20" s="77"/>
      <c r="J20" s="77"/>
      <c r="K20" s="80"/>
      <c r="L20" s="80"/>
      <c r="M20" s="80"/>
      <c r="N20" s="90">
        <v>718810</v>
      </c>
      <c r="O20" s="55"/>
      <c r="P20" s="96"/>
      <c r="R20" s="3">
        <v>718809655</v>
      </c>
    </row>
    <row r="21" spans="1:18">
      <c r="A21" s="63" t="s">
        <v>201</v>
      </c>
      <c r="C21" s="70"/>
      <c r="D21" s="77"/>
      <c r="E21" s="77"/>
      <c r="F21" s="77" t="s">
        <v>202</v>
      </c>
      <c r="G21" s="77"/>
      <c r="H21" s="77"/>
      <c r="I21" s="77"/>
      <c r="J21" s="77"/>
      <c r="K21" s="80"/>
      <c r="L21" s="80"/>
      <c r="M21" s="80"/>
      <c r="N21" s="90">
        <v>4789284</v>
      </c>
      <c r="O21" s="55" t="s">
        <v>270</v>
      </c>
      <c r="P21" s="96"/>
      <c r="R21" s="3">
        <f>IF(COUNTIF(R22:R25,"-")=COUNTA(R22:R25),"-",SUM(R22:R25))</f>
        <v>4789284220</v>
      </c>
    </row>
    <row r="22" spans="1:18">
      <c r="A22" s="63" t="s">
        <v>18</v>
      </c>
      <c r="C22" s="70"/>
      <c r="D22" s="77"/>
      <c r="E22" s="77"/>
      <c r="F22" s="77"/>
      <c r="G22" s="77" t="s">
        <v>204</v>
      </c>
      <c r="H22" s="77"/>
      <c r="I22" s="77"/>
      <c r="J22" s="77"/>
      <c r="K22" s="80"/>
      <c r="L22" s="80"/>
      <c r="M22" s="80"/>
      <c r="N22" s="90">
        <v>2573568</v>
      </c>
      <c r="O22" s="55"/>
      <c r="P22" s="96"/>
      <c r="R22" s="3">
        <v>2573567771</v>
      </c>
    </row>
    <row r="23" spans="1:18">
      <c r="A23" s="63" t="s">
        <v>205</v>
      </c>
      <c r="C23" s="70"/>
      <c r="D23" s="77"/>
      <c r="E23" s="77"/>
      <c r="F23" s="77"/>
      <c r="G23" s="77" t="s">
        <v>170</v>
      </c>
      <c r="H23" s="77"/>
      <c r="I23" s="77"/>
      <c r="J23" s="77"/>
      <c r="K23" s="80"/>
      <c r="L23" s="80"/>
      <c r="M23" s="80"/>
      <c r="N23" s="90">
        <v>433768</v>
      </c>
      <c r="O23" s="55"/>
      <c r="P23" s="96"/>
      <c r="R23" s="3">
        <v>433767558</v>
      </c>
    </row>
    <row r="24" spans="1:18">
      <c r="A24" s="63" t="s">
        <v>156</v>
      </c>
      <c r="C24" s="70"/>
      <c r="D24" s="77"/>
      <c r="E24" s="77"/>
      <c r="F24" s="77"/>
      <c r="G24" s="77" t="s">
        <v>190</v>
      </c>
      <c r="H24" s="77"/>
      <c r="I24" s="77"/>
      <c r="J24" s="77"/>
      <c r="K24" s="80"/>
      <c r="L24" s="80"/>
      <c r="M24" s="80"/>
      <c r="N24" s="90">
        <v>1781949</v>
      </c>
      <c r="O24" s="55"/>
      <c r="P24" s="96"/>
      <c r="R24" s="3">
        <v>1781948891</v>
      </c>
    </row>
    <row r="25" spans="1:18">
      <c r="A25" s="63" t="s">
        <v>207</v>
      </c>
      <c r="C25" s="70"/>
      <c r="D25" s="77"/>
      <c r="E25" s="77"/>
      <c r="F25" s="77"/>
      <c r="G25" s="77" t="s">
        <v>64</v>
      </c>
      <c r="H25" s="77"/>
      <c r="I25" s="77"/>
      <c r="J25" s="77"/>
      <c r="K25" s="80"/>
      <c r="L25" s="80"/>
      <c r="M25" s="80"/>
      <c r="N25" s="90" t="s">
        <v>39</v>
      </c>
      <c r="O25" s="55"/>
      <c r="P25" s="96"/>
      <c r="R25" s="3" t="s">
        <v>39</v>
      </c>
    </row>
    <row r="26" spans="1:18">
      <c r="A26" s="63" t="s">
        <v>208</v>
      </c>
      <c r="C26" s="70"/>
      <c r="D26" s="77"/>
      <c r="E26" s="77"/>
      <c r="F26" s="77" t="s">
        <v>209</v>
      </c>
      <c r="G26" s="77"/>
      <c r="H26" s="77"/>
      <c r="I26" s="77"/>
      <c r="J26" s="77"/>
      <c r="K26" s="80"/>
      <c r="L26" s="80"/>
      <c r="M26" s="80"/>
      <c r="N26" s="90">
        <v>306317</v>
      </c>
      <c r="O26" s="55"/>
      <c r="P26" s="96"/>
      <c r="R26" s="3">
        <f>IF(COUNTIF(R27:R29,"-")=COUNTA(R27:R29),"-",SUM(R27:R29))</f>
        <v>306317263</v>
      </c>
    </row>
    <row r="27" spans="1:18">
      <c r="A27" s="63" t="s">
        <v>210</v>
      </c>
      <c r="C27" s="70"/>
      <c r="D27" s="77"/>
      <c r="E27" s="77"/>
      <c r="F27" s="80"/>
      <c r="G27" s="80" t="s">
        <v>213</v>
      </c>
      <c r="H27" s="80"/>
      <c r="I27" s="77"/>
      <c r="J27" s="77"/>
      <c r="K27" s="80"/>
      <c r="L27" s="80"/>
      <c r="M27" s="80"/>
      <c r="N27" s="90">
        <v>174891</v>
      </c>
      <c r="O27" s="55"/>
      <c r="P27" s="96"/>
      <c r="R27" s="3">
        <v>174891060</v>
      </c>
    </row>
    <row r="28" spans="1:18">
      <c r="A28" s="63" t="s">
        <v>141</v>
      </c>
      <c r="C28" s="70"/>
      <c r="D28" s="77"/>
      <c r="E28" s="77"/>
      <c r="F28" s="80"/>
      <c r="G28" s="77" t="s">
        <v>214</v>
      </c>
      <c r="H28" s="77"/>
      <c r="I28" s="77"/>
      <c r="J28" s="77"/>
      <c r="K28" s="80"/>
      <c r="L28" s="80"/>
      <c r="M28" s="80"/>
      <c r="N28" s="90">
        <v>17123</v>
      </c>
      <c r="O28" s="55"/>
      <c r="P28" s="96"/>
      <c r="R28" s="3">
        <v>17122857</v>
      </c>
    </row>
    <row r="29" spans="1:18">
      <c r="A29" s="63" t="s">
        <v>216</v>
      </c>
      <c r="C29" s="70"/>
      <c r="D29" s="77"/>
      <c r="E29" s="77"/>
      <c r="F29" s="80"/>
      <c r="G29" s="77" t="s">
        <v>64</v>
      </c>
      <c r="H29" s="77"/>
      <c r="I29" s="77"/>
      <c r="J29" s="77"/>
      <c r="K29" s="80"/>
      <c r="L29" s="80"/>
      <c r="M29" s="80"/>
      <c r="N29" s="90">
        <v>114303</v>
      </c>
      <c r="O29" s="55"/>
      <c r="P29" s="96"/>
      <c r="R29" s="3">
        <v>114303346</v>
      </c>
    </row>
    <row r="30" spans="1:18">
      <c r="A30" s="63" t="s">
        <v>217</v>
      </c>
      <c r="C30" s="70"/>
      <c r="D30" s="77"/>
      <c r="E30" s="80" t="s">
        <v>219</v>
      </c>
      <c r="F30" s="80"/>
      <c r="G30" s="77"/>
      <c r="H30" s="77"/>
      <c r="I30" s="77"/>
      <c r="J30" s="77"/>
      <c r="K30" s="80"/>
      <c r="L30" s="80"/>
      <c r="M30" s="80"/>
      <c r="N30" s="90">
        <v>9776810</v>
      </c>
      <c r="O30" s="55" t="s">
        <v>270</v>
      </c>
      <c r="P30" s="96"/>
      <c r="R30" s="3">
        <f>IF(COUNTIF(R31:R34,"-")=COUNTA(R31:R34),"-",SUM(R31:R34))</f>
        <v>9776810430</v>
      </c>
    </row>
    <row r="31" spans="1:18">
      <c r="A31" s="63" t="s">
        <v>157</v>
      </c>
      <c r="C31" s="70"/>
      <c r="D31" s="77"/>
      <c r="E31" s="77"/>
      <c r="F31" s="77" t="s">
        <v>220</v>
      </c>
      <c r="G31" s="77"/>
      <c r="H31" s="77"/>
      <c r="I31" s="77"/>
      <c r="J31" s="77"/>
      <c r="K31" s="80"/>
      <c r="L31" s="80"/>
      <c r="M31" s="80"/>
      <c r="N31" s="90">
        <v>4103799</v>
      </c>
      <c r="O31" s="55"/>
      <c r="P31" s="96"/>
      <c r="R31" s="3">
        <v>4103799061</v>
      </c>
    </row>
    <row r="32" spans="1:18">
      <c r="A32" s="63" t="s">
        <v>88</v>
      </c>
      <c r="C32" s="70"/>
      <c r="D32" s="77"/>
      <c r="E32" s="77"/>
      <c r="F32" s="77" t="s">
        <v>221</v>
      </c>
      <c r="G32" s="77"/>
      <c r="H32" s="77"/>
      <c r="I32" s="77"/>
      <c r="J32" s="77"/>
      <c r="K32" s="80"/>
      <c r="L32" s="80"/>
      <c r="M32" s="80"/>
      <c r="N32" s="90">
        <v>3545974</v>
      </c>
      <c r="O32" s="55"/>
      <c r="P32" s="96"/>
      <c r="R32" s="3">
        <v>3545974213</v>
      </c>
    </row>
    <row r="33" spans="1:18">
      <c r="A33" s="63" t="s">
        <v>9</v>
      </c>
      <c r="C33" s="70"/>
      <c r="D33" s="77"/>
      <c r="E33" s="77"/>
      <c r="F33" s="77" t="s">
        <v>1</v>
      </c>
      <c r="G33" s="77"/>
      <c r="H33" s="77"/>
      <c r="I33" s="77"/>
      <c r="J33" s="77"/>
      <c r="K33" s="80"/>
      <c r="L33" s="80"/>
      <c r="M33" s="80"/>
      <c r="N33" s="90">
        <v>2107498</v>
      </c>
      <c r="O33" s="55"/>
      <c r="P33" s="96"/>
      <c r="R33" s="3">
        <v>2107497521</v>
      </c>
    </row>
    <row r="34" spans="1:18">
      <c r="A34" s="63" t="s">
        <v>84</v>
      </c>
      <c r="C34" s="70"/>
      <c r="D34" s="77"/>
      <c r="E34" s="77"/>
      <c r="F34" s="77" t="s">
        <v>64</v>
      </c>
      <c r="G34" s="77"/>
      <c r="H34" s="77"/>
      <c r="I34" s="77"/>
      <c r="J34" s="77"/>
      <c r="K34" s="80"/>
      <c r="L34" s="80"/>
      <c r="M34" s="80"/>
      <c r="N34" s="90">
        <v>19540</v>
      </c>
      <c r="O34" s="55"/>
      <c r="P34" s="96"/>
      <c r="R34" s="3">
        <v>19539635</v>
      </c>
    </row>
    <row r="35" spans="1:18">
      <c r="A35" s="63" t="s">
        <v>200</v>
      </c>
      <c r="C35" s="70"/>
      <c r="D35" s="77" t="s">
        <v>223</v>
      </c>
      <c r="E35" s="77"/>
      <c r="F35" s="77"/>
      <c r="G35" s="77"/>
      <c r="H35" s="77"/>
      <c r="I35" s="77"/>
      <c r="J35" s="77"/>
      <c r="K35" s="80"/>
      <c r="L35" s="80"/>
      <c r="M35" s="80"/>
      <c r="N35" s="90">
        <v>901038</v>
      </c>
      <c r="O35" s="55"/>
      <c r="P35" s="96"/>
      <c r="R35" s="3">
        <f>IF(COUNTIF(R36:R37,"-")=COUNTA(R36:R37),"-",SUM(R36:R37))</f>
        <v>901037678</v>
      </c>
    </row>
    <row r="36" spans="1:18">
      <c r="A36" s="63" t="s">
        <v>224</v>
      </c>
      <c r="C36" s="70"/>
      <c r="D36" s="77"/>
      <c r="E36" s="77" t="s">
        <v>225</v>
      </c>
      <c r="F36" s="77"/>
      <c r="G36" s="77"/>
      <c r="H36" s="77"/>
      <c r="I36" s="77"/>
      <c r="J36" s="77"/>
      <c r="K36" s="85"/>
      <c r="L36" s="85"/>
      <c r="M36" s="85"/>
      <c r="N36" s="90">
        <v>333277</v>
      </c>
      <c r="O36" s="55"/>
      <c r="P36" s="96"/>
      <c r="R36" s="3">
        <v>333277042</v>
      </c>
    </row>
    <row r="37" spans="1:18">
      <c r="A37" s="63" t="s">
        <v>227</v>
      </c>
      <c r="C37" s="70"/>
      <c r="D37" s="77"/>
      <c r="E37" s="77" t="s">
        <v>64</v>
      </c>
      <c r="F37" s="77"/>
      <c r="G37" s="80"/>
      <c r="H37" s="77"/>
      <c r="I37" s="77"/>
      <c r="J37" s="77"/>
      <c r="K37" s="85"/>
      <c r="L37" s="85"/>
      <c r="M37" s="85"/>
      <c r="N37" s="90">
        <v>567761</v>
      </c>
      <c r="O37" s="55"/>
      <c r="P37" s="96"/>
      <c r="R37" s="3">
        <v>567760636</v>
      </c>
    </row>
    <row r="38" spans="1:18">
      <c r="A38" s="63" t="s">
        <v>173</v>
      </c>
      <c r="C38" s="71" t="s">
        <v>186</v>
      </c>
      <c r="D38" s="78"/>
      <c r="E38" s="78"/>
      <c r="F38" s="78"/>
      <c r="G38" s="78"/>
      <c r="H38" s="78"/>
      <c r="I38" s="78"/>
      <c r="J38" s="78"/>
      <c r="K38" s="86"/>
      <c r="L38" s="86"/>
      <c r="M38" s="86"/>
      <c r="N38" s="91">
        <v>-17018380</v>
      </c>
      <c r="O38" s="94" t="s">
        <v>270</v>
      </c>
      <c r="P38" s="96"/>
      <c r="R38" s="3">
        <f>IF(COUNTIF(R14:R35,"-")=COUNTA(R14:R35),"-",SUM(R35)-SUM(R14))</f>
        <v>-17018379652</v>
      </c>
    </row>
    <row r="39" spans="1:18">
      <c r="A39" s="63" t="s">
        <v>228</v>
      </c>
      <c r="C39" s="70"/>
      <c r="D39" s="77" t="s">
        <v>230</v>
      </c>
      <c r="E39" s="77"/>
      <c r="F39" s="80"/>
      <c r="G39" s="77"/>
      <c r="H39" s="77"/>
      <c r="I39" s="77"/>
      <c r="J39" s="77"/>
      <c r="K39" s="80"/>
      <c r="L39" s="80"/>
      <c r="M39" s="80"/>
      <c r="N39" s="90">
        <v>217465</v>
      </c>
      <c r="O39" s="57"/>
      <c r="P39" s="96"/>
      <c r="R39" s="3">
        <f>IF(COUNTIF(R40:R44,"-")=COUNTA(R40:R44),"-",SUM(R40:R44))</f>
        <v>217464777</v>
      </c>
    </row>
    <row r="40" spans="1:18">
      <c r="A40" s="63" t="s">
        <v>231</v>
      </c>
      <c r="C40" s="70"/>
      <c r="D40" s="77"/>
      <c r="E40" s="80" t="s">
        <v>82</v>
      </c>
      <c r="F40" s="80"/>
      <c r="G40" s="77"/>
      <c r="H40" s="77"/>
      <c r="I40" s="77"/>
      <c r="J40" s="77"/>
      <c r="K40" s="80"/>
      <c r="L40" s="80"/>
      <c r="M40" s="80"/>
      <c r="N40" s="90">
        <v>98425</v>
      </c>
      <c r="O40" s="55"/>
      <c r="P40" s="96"/>
      <c r="R40" s="3">
        <v>98425054</v>
      </c>
    </row>
    <row r="41" spans="1:18">
      <c r="A41" s="63" t="s">
        <v>234</v>
      </c>
      <c r="C41" s="70"/>
      <c r="D41" s="77"/>
      <c r="E41" s="80" t="s">
        <v>235</v>
      </c>
      <c r="F41" s="80"/>
      <c r="G41" s="77"/>
      <c r="H41" s="77"/>
      <c r="I41" s="77"/>
      <c r="J41" s="77"/>
      <c r="K41" s="80"/>
      <c r="L41" s="80"/>
      <c r="M41" s="80"/>
      <c r="N41" s="90">
        <v>99473</v>
      </c>
      <c r="O41" s="55"/>
      <c r="P41" s="96"/>
      <c r="R41" s="3">
        <v>99473085</v>
      </c>
    </row>
    <row r="42" spans="1:18">
      <c r="A42" s="63" t="s">
        <v>237</v>
      </c>
      <c r="C42" s="70"/>
      <c r="D42" s="77"/>
      <c r="E42" s="80" t="s">
        <v>238</v>
      </c>
      <c r="F42" s="80"/>
      <c r="G42" s="77"/>
      <c r="H42" s="80"/>
      <c r="I42" s="77"/>
      <c r="J42" s="77"/>
      <c r="K42" s="80"/>
      <c r="L42" s="80"/>
      <c r="M42" s="80"/>
      <c r="N42" s="90" t="s">
        <v>39</v>
      </c>
      <c r="O42" s="55"/>
      <c r="P42" s="96"/>
      <c r="R42" s="3" t="s">
        <v>39</v>
      </c>
    </row>
    <row r="43" spans="1:18">
      <c r="A43" s="63" t="s">
        <v>160</v>
      </c>
      <c r="C43" s="70"/>
      <c r="D43" s="77"/>
      <c r="E43" s="77" t="s">
        <v>239</v>
      </c>
      <c r="F43" s="77"/>
      <c r="G43" s="77"/>
      <c r="H43" s="77"/>
      <c r="I43" s="77"/>
      <c r="J43" s="77"/>
      <c r="K43" s="80"/>
      <c r="L43" s="80"/>
      <c r="M43" s="80"/>
      <c r="N43" s="90" t="s">
        <v>39</v>
      </c>
      <c r="O43" s="55"/>
      <c r="P43" s="96"/>
      <c r="R43" s="3" t="s">
        <v>39</v>
      </c>
    </row>
    <row r="44" spans="1:18">
      <c r="A44" s="63" t="s">
        <v>240</v>
      </c>
      <c r="C44" s="70"/>
      <c r="D44" s="77"/>
      <c r="E44" s="77" t="s">
        <v>64</v>
      </c>
      <c r="F44" s="77"/>
      <c r="G44" s="77"/>
      <c r="H44" s="77"/>
      <c r="I44" s="77"/>
      <c r="J44" s="77"/>
      <c r="K44" s="80"/>
      <c r="L44" s="80"/>
      <c r="M44" s="80"/>
      <c r="N44" s="90">
        <v>19567</v>
      </c>
      <c r="O44" s="55"/>
      <c r="P44" s="96"/>
      <c r="R44" s="3">
        <v>19566638</v>
      </c>
    </row>
    <row r="45" spans="1:18">
      <c r="A45" s="63" t="s">
        <v>241</v>
      </c>
      <c r="C45" s="70"/>
      <c r="D45" s="77" t="s">
        <v>242</v>
      </c>
      <c r="E45" s="77"/>
      <c r="F45" s="77"/>
      <c r="G45" s="77"/>
      <c r="H45" s="77"/>
      <c r="I45" s="77"/>
      <c r="J45" s="77"/>
      <c r="K45" s="85"/>
      <c r="L45" s="85"/>
      <c r="M45" s="85"/>
      <c r="N45" s="90">
        <v>8314</v>
      </c>
      <c r="O45" s="57"/>
      <c r="P45" s="96"/>
      <c r="R45" s="3">
        <f>IF(COUNTIF(R46:R47,"-")=COUNTA(R46:R47),"-",SUM(R46:R47))</f>
        <v>8313647</v>
      </c>
    </row>
    <row r="46" spans="1:18">
      <c r="A46" s="63" t="s">
        <v>142</v>
      </c>
      <c r="C46" s="70"/>
      <c r="D46" s="77"/>
      <c r="E46" s="77" t="s">
        <v>243</v>
      </c>
      <c r="F46" s="77"/>
      <c r="G46" s="77"/>
      <c r="H46" s="77"/>
      <c r="I46" s="77"/>
      <c r="J46" s="77"/>
      <c r="K46" s="85"/>
      <c r="L46" s="85"/>
      <c r="M46" s="85"/>
      <c r="N46" s="90">
        <v>8314</v>
      </c>
      <c r="O46" s="55"/>
      <c r="P46" s="96"/>
      <c r="R46" s="3">
        <v>8313647</v>
      </c>
    </row>
    <row r="47" spans="1:18" ht="14.25">
      <c r="A47" s="63" t="s">
        <v>244</v>
      </c>
      <c r="C47" s="70"/>
      <c r="D47" s="77"/>
      <c r="E47" s="77" t="s">
        <v>64</v>
      </c>
      <c r="F47" s="77"/>
      <c r="G47" s="77"/>
      <c r="H47" s="77"/>
      <c r="I47" s="77"/>
      <c r="J47" s="77"/>
      <c r="K47" s="85"/>
      <c r="L47" s="85"/>
      <c r="M47" s="85"/>
      <c r="N47" s="90" t="s">
        <v>39</v>
      </c>
      <c r="O47" s="55"/>
      <c r="P47" s="96"/>
      <c r="R47" s="3" t="s">
        <v>39</v>
      </c>
    </row>
    <row r="48" spans="1:18" ht="14.25">
      <c r="A48" s="63" t="s">
        <v>73</v>
      </c>
      <c r="C48" s="72" t="s">
        <v>218</v>
      </c>
      <c r="D48" s="79"/>
      <c r="E48" s="79"/>
      <c r="F48" s="79"/>
      <c r="G48" s="79"/>
      <c r="H48" s="79"/>
      <c r="I48" s="79"/>
      <c r="J48" s="79"/>
      <c r="K48" s="87"/>
      <c r="L48" s="87"/>
      <c r="M48" s="87"/>
      <c r="N48" s="92">
        <v>-17227531</v>
      </c>
      <c r="O48" s="62"/>
      <c r="P48" s="96"/>
      <c r="R48" s="3">
        <f>IF(COUNTIF(R38:R47,"-")=COUNTA(R38:R47),"-",SUM(R38,R45)-SUM(R39))</f>
        <v>-17227530782</v>
      </c>
    </row>
    <row r="49" spans="1:12" s="25" customFormat="1" ht="3.75" customHeight="1">
      <c r="A49" s="65"/>
      <c r="C49" s="73"/>
      <c r="D49" s="73"/>
      <c r="E49" s="81"/>
      <c r="F49" s="81"/>
      <c r="G49" s="81"/>
      <c r="H49" s="81"/>
      <c r="I49" s="81"/>
      <c r="J49" s="83"/>
      <c r="K49" s="83"/>
      <c r="L49" s="83"/>
    </row>
    <row r="50" spans="1:12" s="25" customFormat="1" ht="15.6" customHeight="1">
      <c r="A50" s="65"/>
      <c r="C50" s="74"/>
      <c r="D50" s="74" t="s">
        <v>15</v>
      </c>
      <c r="E50" s="82"/>
      <c r="F50" s="82"/>
      <c r="G50" s="82"/>
      <c r="H50" s="82"/>
      <c r="I50" s="82"/>
      <c r="J50" s="84"/>
      <c r="K50" s="84"/>
      <c r="L50" s="84"/>
    </row>
  </sheetData>
  <mergeCells count="5">
    <mergeCell ref="C9:O9"/>
    <mergeCell ref="C10:O10"/>
    <mergeCell ref="C11:O11"/>
    <mergeCell ref="C13:M13"/>
    <mergeCell ref="N13:O13"/>
  </mergeCells>
  <phoneticPr fontId="3"/>
  <pageMargins left="0.7" right="0.7" top="0.39370078740157483" bottom="0.39370078740157483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/>
  <cols>
    <col min="1" max="1" width="9" style="1" hidden="1" customWidth="1"/>
    <col min="2" max="2" width="1.125" style="2" customWidth="1"/>
    <col min="3" max="3" width="1.625" style="2" customWidth="1"/>
    <col min="4" max="9" width="2" style="2" customWidth="1"/>
    <col min="10" max="10" width="15.375" style="2" customWidth="1"/>
    <col min="11" max="11" width="21.625" style="2" bestFit="1" customWidth="1"/>
    <col min="12" max="12" width="3" style="2" bestFit="1" customWidth="1"/>
    <col min="13" max="13" width="21.625" style="2" bestFit="1" customWidth="1"/>
    <col min="14" max="14" width="3" style="2" bestFit="1" customWidth="1"/>
    <col min="15" max="15" width="21.625" style="2" bestFit="1" customWidth="1"/>
    <col min="16" max="16" width="3" style="2" bestFit="1" customWidth="1"/>
    <col min="17" max="17" width="21.625" style="2" hidden="1" customWidth="1"/>
    <col min="18" max="18" width="3" style="2" hidden="1" customWidth="1"/>
    <col min="19" max="19" width="1" style="2" customWidth="1"/>
    <col min="20" max="20" width="9" style="2" customWidth="1"/>
    <col min="21" max="24" width="9" style="2" hidden="1" customWidth="1"/>
    <col min="25" max="16384" width="9" style="2" customWidth="1"/>
  </cols>
  <sheetData>
    <row r="1" spans="1:24">
      <c r="C1" s="2" t="s">
        <v>226</v>
      </c>
    </row>
    <row r="2" spans="1:24">
      <c r="C2" s="2" t="s">
        <v>344</v>
      </c>
    </row>
    <row r="3" spans="1:24">
      <c r="C3" s="2" t="s">
        <v>333</v>
      </c>
    </row>
    <row r="4" spans="1:24">
      <c r="C4" s="2" t="s">
        <v>345</v>
      </c>
    </row>
    <row r="5" spans="1:24">
      <c r="C5" s="2" t="s">
        <v>307</v>
      </c>
    </row>
    <row r="6" spans="1:24">
      <c r="C6" s="2" t="s">
        <v>346</v>
      </c>
    </row>
    <row r="7" spans="1:24">
      <c r="C7" s="2" t="s">
        <v>347</v>
      </c>
    </row>
    <row r="9" spans="1:24" ht="24">
      <c r="B9" s="97"/>
      <c r="C9" s="11" t="s">
        <v>337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4" ht="17.25">
      <c r="B10" s="98"/>
      <c r="C10" s="101" t="s">
        <v>349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24" ht="17.25">
      <c r="B11" s="98"/>
      <c r="C11" s="101" t="s">
        <v>127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24" ht="15.75" customHeight="1">
      <c r="B12" s="99"/>
      <c r="C12" s="102"/>
      <c r="D12" s="102"/>
      <c r="E12" s="102"/>
      <c r="F12" s="102"/>
      <c r="G12" s="102"/>
      <c r="H12" s="102"/>
      <c r="I12" s="102"/>
      <c r="J12" s="128"/>
      <c r="K12" s="102"/>
      <c r="L12" s="128"/>
      <c r="M12" s="102"/>
      <c r="N12" s="102"/>
      <c r="O12" s="102"/>
      <c r="P12" s="164" t="s">
        <v>348</v>
      </c>
      <c r="Q12" s="102"/>
      <c r="R12" s="128"/>
    </row>
    <row r="13" spans="1:24" ht="12.75" customHeight="1">
      <c r="B13" s="13"/>
      <c r="C13" s="103" t="s">
        <v>0</v>
      </c>
      <c r="D13" s="113"/>
      <c r="E13" s="113"/>
      <c r="F13" s="113"/>
      <c r="G13" s="113"/>
      <c r="H13" s="113"/>
      <c r="I13" s="113"/>
      <c r="J13" s="129"/>
      <c r="K13" s="132" t="s">
        <v>335</v>
      </c>
      <c r="L13" s="113"/>
      <c r="M13" s="148"/>
      <c r="N13" s="148"/>
      <c r="O13" s="148"/>
      <c r="P13" s="165"/>
      <c r="Q13" s="148"/>
      <c r="R13" s="165"/>
    </row>
    <row r="14" spans="1:24" ht="29.25" customHeight="1">
      <c r="A14" s="1" t="s">
        <v>326</v>
      </c>
      <c r="B14" s="13"/>
      <c r="C14" s="104"/>
      <c r="D14" s="114"/>
      <c r="E14" s="114"/>
      <c r="F14" s="114"/>
      <c r="G14" s="114"/>
      <c r="H14" s="114"/>
      <c r="I14" s="114"/>
      <c r="J14" s="130"/>
      <c r="K14" s="133"/>
      <c r="L14" s="114"/>
      <c r="M14" s="149" t="s">
        <v>336</v>
      </c>
      <c r="N14" s="154"/>
      <c r="O14" s="149" t="s">
        <v>338</v>
      </c>
      <c r="P14" s="166"/>
      <c r="Q14" s="174" t="s">
        <v>185</v>
      </c>
      <c r="R14" s="166"/>
    </row>
    <row r="15" spans="1:24" ht="15.95" customHeight="1">
      <c r="A15" s="1" t="s">
        <v>61</v>
      </c>
      <c r="B15" s="100"/>
      <c r="C15" s="105" t="s">
        <v>50</v>
      </c>
      <c r="D15" s="115"/>
      <c r="E15" s="115"/>
      <c r="F15" s="115"/>
      <c r="G15" s="115"/>
      <c r="H15" s="115"/>
      <c r="I15" s="115"/>
      <c r="J15" s="131"/>
      <c r="K15" s="134">
        <v>37832127</v>
      </c>
      <c r="L15" s="141"/>
      <c r="M15" s="134">
        <v>62794618</v>
      </c>
      <c r="N15" s="155"/>
      <c r="O15" s="134">
        <v>-24962491</v>
      </c>
      <c r="P15" s="167"/>
      <c r="Q15" s="175" t="s">
        <v>39</v>
      </c>
      <c r="R15" s="167"/>
      <c r="U15" s="190">
        <f t="shared" ref="U15:U20" si="0">IF(COUNTIF(V15:X15,"-")=COUNTA(V15:X15),"-",SUM(V15:X15))</f>
        <v>37832126762</v>
      </c>
      <c r="V15" s="190">
        <v>62794617649</v>
      </c>
      <c r="W15" s="190">
        <v>-24962490887</v>
      </c>
      <c r="X15" s="190" t="s">
        <v>39</v>
      </c>
    </row>
    <row r="16" spans="1:24" ht="15.95" customHeight="1">
      <c r="A16" s="1" t="s">
        <v>245</v>
      </c>
      <c r="B16" s="100"/>
      <c r="C16" s="16"/>
      <c r="D16" s="21" t="s">
        <v>246</v>
      </c>
      <c r="E16" s="21"/>
      <c r="F16" s="21"/>
      <c r="G16" s="21"/>
      <c r="H16" s="21"/>
      <c r="I16" s="21"/>
      <c r="J16" s="20"/>
      <c r="K16" s="135">
        <v>-17227531</v>
      </c>
      <c r="L16" s="142"/>
      <c r="M16" s="150"/>
      <c r="N16" s="156"/>
      <c r="O16" s="135">
        <v>-17227531</v>
      </c>
      <c r="P16" s="168"/>
      <c r="Q16" s="176" t="s">
        <v>39</v>
      </c>
      <c r="R16" s="185"/>
      <c r="U16" s="190">
        <f t="shared" si="0"/>
        <v>-17227530782</v>
      </c>
      <c r="V16" s="190" t="s">
        <v>39</v>
      </c>
      <c r="W16" s="190">
        <v>-17227530782</v>
      </c>
      <c r="X16" s="190" t="s">
        <v>39</v>
      </c>
    </row>
    <row r="17" spans="1:24" ht="15.95" customHeight="1">
      <c r="A17" s="1" t="s">
        <v>247</v>
      </c>
      <c r="B17" s="13"/>
      <c r="C17" s="15"/>
      <c r="D17" s="20" t="s">
        <v>249</v>
      </c>
      <c r="E17" s="20"/>
      <c r="F17" s="20"/>
      <c r="G17" s="20"/>
      <c r="H17" s="20"/>
      <c r="I17" s="20"/>
      <c r="J17" s="20"/>
      <c r="K17" s="135">
        <v>17103778</v>
      </c>
      <c r="L17" s="142" t="s">
        <v>270</v>
      </c>
      <c r="M17" s="151"/>
      <c r="N17" s="157"/>
      <c r="O17" s="135">
        <v>17103778</v>
      </c>
      <c r="P17" s="168" t="s">
        <v>270</v>
      </c>
      <c r="Q17" s="176" t="s">
        <v>39</v>
      </c>
      <c r="R17" s="168"/>
      <c r="U17" s="190">
        <f t="shared" si="0"/>
        <v>17103778196</v>
      </c>
      <c r="V17" s="190" t="s">
        <v>39</v>
      </c>
      <c r="W17" s="190">
        <f>IF(COUNTIF(W18:W19,"-")=COUNTA(W18:W19),"-",SUM(W18:W19))</f>
        <v>17103778196</v>
      </c>
      <c r="X17" s="190" t="s">
        <v>39</v>
      </c>
    </row>
    <row r="18" spans="1:24" ht="15.95" customHeight="1">
      <c r="A18" s="1" t="s">
        <v>236</v>
      </c>
      <c r="B18" s="13"/>
      <c r="C18" s="106"/>
      <c r="D18" s="20"/>
      <c r="E18" s="121" t="s">
        <v>251</v>
      </c>
      <c r="F18" s="121"/>
      <c r="G18" s="121"/>
      <c r="H18" s="121"/>
      <c r="I18" s="121"/>
      <c r="J18" s="20"/>
      <c r="K18" s="135">
        <v>12814798</v>
      </c>
      <c r="L18" s="142"/>
      <c r="M18" s="151"/>
      <c r="N18" s="157"/>
      <c r="O18" s="135">
        <v>12814798</v>
      </c>
      <c r="P18" s="168"/>
      <c r="Q18" s="176" t="s">
        <v>39</v>
      </c>
      <c r="R18" s="168"/>
      <c r="U18" s="190">
        <f t="shared" si="0"/>
        <v>12814797622</v>
      </c>
      <c r="V18" s="190" t="s">
        <v>39</v>
      </c>
      <c r="W18" s="190">
        <v>12814797622</v>
      </c>
      <c r="X18" s="190" t="s">
        <v>39</v>
      </c>
    </row>
    <row r="19" spans="1:24" ht="15.95" customHeight="1">
      <c r="A19" s="1" t="s">
        <v>252</v>
      </c>
      <c r="B19" s="13"/>
      <c r="C19" s="107"/>
      <c r="D19" s="116"/>
      <c r="E19" s="116" t="s">
        <v>176</v>
      </c>
      <c r="F19" s="116"/>
      <c r="G19" s="116"/>
      <c r="H19" s="116"/>
      <c r="I19" s="116"/>
      <c r="J19" s="116"/>
      <c r="K19" s="136">
        <v>4288981</v>
      </c>
      <c r="L19" s="143"/>
      <c r="M19" s="152"/>
      <c r="N19" s="158"/>
      <c r="O19" s="136">
        <v>4288981</v>
      </c>
      <c r="P19" s="169"/>
      <c r="Q19" s="177" t="s">
        <v>39</v>
      </c>
      <c r="R19" s="169"/>
      <c r="U19" s="190">
        <f t="shared" si="0"/>
        <v>4288980574</v>
      </c>
      <c r="V19" s="190" t="s">
        <v>39</v>
      </c>
      <c r="W19" s="190">
        <v>4288980574</v>
      </c>
      <c r="X19" s="190" t="s">
        <v>39</v>
      </c>
    </row>
    <row r="20" spans="1:24" ht="15.95" customHeight="1">
      <c r="A20" s="1" t="s">
        <v>253</v>
      </c>
      <c r="B20" s="13"/>
      <c r="C20" s="108"/>
      <c r="D20" s="117" t="s">
        <v>105</v>
      </c>
      <c r="E20" s="122"/>
      <c r="F20" s="117"/>
      <c r="G20" s="117"/>
      <c r="H20" s="117"/>
      <c r="I20" s="117"/>
      <c r="J20" s="117"/>
      <c r="K20" s="137">
        <v>-123753</v>
      </c>
      <c r="L20" s="144"/>
      <c r="M20" s="153"/>
      <c r="N20" s="159"/>
      <c r="O20" s="137">
        <v>-123753</v>
      </c>
      <c r="P20" s="170"/>
      <c r="Q20" s="178" t="s">
        <v>39</v>
      </c>
      <c r="R20" s="170"/>
      <c r="U20" s="190">
        <f t="shared" si="0"/>
        <v>-123752586</v>
      </c>
      <c r="V20" s="190" t="s">
        <v>39</v>
      </c>
      <c r="W20" s="190">
        <f>IF(COUNTIF(W16:W17,"-")=COUNTA(W16:W17),"-",SUM(W16:W17))</f>
        <v>-123752586</v>
      </c>
      <c r="X20" s="190" t="s">
        <v>39</v>
      </c>
    </row>
    <row r="21" spans="1:24" ht="15.95" customHeight="1">
      <c r="A21" s="1" t="s">
        <v>254</v>
      </c>
      <c r="B21" s="13"/>
      <c r="C21" s="16"/>
      <c r="D21" s="20" t="s">
        <v>339</v>
      </c>
      <c r="E21" s="20"/>
      <c r="F21" s="20"/>
      <c r="G21" s="121"/>
      <c r="H21" s="121"/>
      <c r="I21" s="121"/>
      <c r="J21" s="20"/>
      <c r="K21" s="138"/>
      <c r="L21" s="145"/>
      <c r="M21" s="135">
        <v>1299893</v>
      </c>
      <c r="N21" s="160" t="s">
        <v>270</v>
      </c>
      <c r="O21" s="135">
        <v>-1299893</v>
      </c>
      <c r="P21" s="168" t="s">
        <v>270</v>
      </c>
      <c r="Q21" s="179" t="s">
        <v>39</v>
      </c>
      <c r="R21" s="186"/>
      <c r="U21" s="190">
        <v>0</v>
      </c>
      <c r="V21" s="190">
        <f>IF(COUNTA(V22:V25)=COUNTIF(V22:V25,"-"),"-",SUM(V22,V24,V23,V25))</f>
        <v>1299893319</v>
      </c>
      <c r="W21" s="190">
        <f>IF(COUNTA(W22:W25)=COUNTIF(W22:W25,"-"),"-",SUM(W22,W24,W23,W25))</f>
        <v>-1299893319</v>
      </c>
      <c r="X21" s="190" t="s">
        <v>39</v>
      </c>
    </row>
    <row r="22" spans="1:24" ht="15.95" customHeight="1">
      <c r="A22" s="1" t="s">
        <v>117</v>
      </c>
      <c r="B22" s="13"/>
      <c r="C22" s="16"/>
      <c r="D22" s="20"/>
      <c r="E22" s="20" t="s">
        <v>255</v>
      </c>
      <c r="F22" s="121"/>
      <c r="G22" s="121"/>
      <c r="H22" s="121"/>
      <c r="I22" s="121"/>
      <c r="J22" s="20"/>
      <c r="K22" s="138"/>
      <c r="L22" s="145"/>
      <c r="M22" s="135">
        <v>3541032</v>
      </c>
      <c r="N22" s="160"/>
      <c r="O22" s="135">
        <v>-3541032</v>
      </c>
      <c r="P22" s="168"/>
      <c r="Q22" s="180" t="s">
        <v>39</v>
      </c>
      <c r="R22" s="187"/>
      <c r="U22" s="190">
        <v>0</v>
      </c>
      <c r="V22" s="190">
        <v>3541031792</v>
      </c>
      <c r="W22" s="190">
        <v>-3541031792</v>
      </c>
      <c r="X22" s="190" t="s">
        <v>39</v>
      </c>
    </row>
    <row r="23" spans="1:24" ht="15.95" customHeight="1">
      <c r="A23" s="1" t="s">
        <v>256</v>
      </c>
      <c r="B23" s="13"/>
      <c r="C23" s="16"/>
      <c r="D23" s="20"/>
      <c r="E23" s="20" t="s">
        <v>48</v>
      </c>
      <c r="F23" s="20"/>
      <c r="G23" s="121"/>
      <c r="H23" s="121"/>
      <c r="I23" s="121"/>
      <c r="J23" s="20"/>
      <c r="K23" s="138"/>
      <c r="L23" s="145"/>
      <c r="M23" s="135">
        <v>-1881862</v>
      </c>
      <c r="N23" s="160"/>
      <c r="O23" s="135">
        <v>1881862</v>
      </c>
      <c r="P23" s="168"/>
      <c r="Q23" s="180" t="s">
        <v>39</v>
      </c>
      <c r="R23" s="187"/>
      <c r="U23" s="190">
        <v>0</v>
      </c>
      <c r="V23" s="190">
        <v>-1881862334</v>
      </c>
      <c r="W23" s="190">
        <v>1881862334</v>
      </c>
      <c r="X23" s="190" t="s">
        <v>39</v>
      </c>
    </row>
    <row r="24" spans="1:24" ht="15.95" customHeight="1">
      <c r="A24" s="1" t="s">
        <v>174</v>
      </c>
      <c r="B24" s="13"/>
      <c r="C24" s="16"/>
      <c r="D24" s="20"/>
      <c r="E24" s="20" t="s">
        <v>257</v>
      </c>
      <c r="F24" s="20"/>
      <c r="G24" s="121"/>
      <c r="H24" s="121"/>
      <c r="I24" s="121"/>
      <c r="J24" s="20"/>
      <c r="K24" s="138"/>
      <c r="L24" s="145"/>
      <c r="M24" s="135">
        <v>669871</v>
      </c>
      <c r="N24" s="160"/>
      <c r="O24" s="135">
        <v>-669871</v>
      </c>
      <c r="P24" s="168"/>
      <c r="Q24" s="180" t="s">
        <v>39</v>
      </c>
      <c r="R24" s="187"/>
      <c r="U24" s="190">
        <v>0</v>
      </c>
      <c r="V24" s="190">
        <v>669870778</v>
      </c>
      <c r="W24" s="190">
        <v>-669870778</v>
      </c>
      <c r="X24" s="190" t="s">
        <v>39</v>
      </c>
    </row>
    <row r="25" spans="1:24" ht="15.95" customHeight="1">
      <c r="A25" s="1" t="s">
        <v>258</v>
      </c>
      <c r="B25" s="13"/>
      <c r="C25" s="16"/>
      <c r="D25" s="20"/>
      <c r="E25" s="20" t="s">
        <v>259</v>
      </c>
      <c r="F25" s="20"/>
      <c r="G25" s="121"/>
      <c r="H25" s="20"/>
      <c r="I25" s="121"/>
      <c r="J25" s="20"/>
      <c r="K25" s="138"/>
      <c r="L25" s="145"/>
      <c r="M25" s="135">
        <v>-1029147</v>
      </c>
      <c r="N25" s="160"/>
      <c r="O25" s="135">
        <v>1029147</v>
      </c>
      <c r="P25" s="168"/>
      <c r="Q25" s="180" t="s">
        <v>39</v>
      </c>
      <c r="R25" s="187"/>
      <c r="U25" s="190">
        <v>0</v>
      </c>
      <c r="V25" s="190">
        <v>-1029146917</v>
      </c>
      <c r="W25" s="190">
        <v>1029146917</v>
      </c>
      <c r="X25" s="190" t="s">
        <v>39</v>
      </c>
    </row>
    <row r="26" spans="1:24" ht="15.95" customHeight="1">
      <c r="A26" s="1" t="s">
        <v>261</v>
      </c>
      <c r="B26" s="13"/>
      <c r="C26" s="16"/>
      <c r="D26" s="20" t="s">
        <v>86</v>
      </c>
      <c r="E26" s="121"/>
      <c r="F26" s="121"/>
      <c r="G26" s="121"/>
      <c r="H26" s="121"/>
      <c r="I26" s="121"/>
      <c r="J26" s="20"/>
      <c r="K26" s="135">
        <v>443442</v>
      </c>
      <c r="L26" s="142"/>
      <c r="M26" s="135">
        <v>443442</v>
      </c>
      <c r="N26" s="160"/>
      <c r="O26" s="151"/>
      <c r="P26" s="171"/>
      <c r="Q26" s="181" t="s">
        <v>39</v>
      </c>
      <c r="R26" s="171"/>
      <c r="U26" s="190">
        <f>IF(COUNTIF(V26:X26,"-")=COUNTA(V26:X26),"-",SUM(V26:X26))</f>
        <v>443442050</v>
      </c>
      <c r="V26" s="190">
        <v>443442050</v>
      </c>
      <c r="W26" s="190" t="s">
        <v>39</v>
      </c>
      <c r="X26" s="190" t="s">
        <v>39</v>
      </c>
    </row>
    <row r="27" spans="1:24" ht="15.95" customHeight="1">
      <c r="A27" s="1" t="s">
        <v>262</v>
      </c>
      <c r="B27" s="13"/>
      <c r="C27" s="16"/>
      <c r="D27" s="20" t="s">
        <v>264</v>
      </c>
      <c r="E27" s="20"/>
      <c r="F27" s="121"/>
      <c r="G27" s="121"/>
      <c r="H27" s="121"/>
      <c r="I27" s="121"/>
      <c r="J27" s="20"/>
      <c r="K27" s="135">
        <v>-207241</v>
      </c>
      <c r="L27" s="142"/>
      <c r="M27" s="135">
        <v>-207241</v>
      </c>
      <c r="N27" s="160"/>
      <c r="O27" s="151"/>
      <c r="P27" s="171"/>
      <c r="Q27" s="181" t="s">
        <v>39</v>
      </c>
      <c r="R27" s="171"/>
      <c r="U27" s="190">
        <f>IF(COUNTIF(V27:X27,"-")=COUNTA(V27:X27),"-",SUM(V27:X27))</f>
        <v>-207241427</v>
      </c>
      <c r="V27" s="190">
        <v>-207241427</v>
      </c>
      <c r="W27" s="190" t="s">
        <v>39</v>
      </c>
      <c r="X27" s="190" t="s">
        <v>39</v>
      </c>
    </row>
    <row r="28" spans="1:24" ht="15.95" customHeight="1">
      <c r="A28" s="1" t="s">
        <v>265</v>
      </c>
      <c r="B28" s="13"/>
      <c r="C28" s="107"/>
      <c r="D28" s="116" t="s">
        <v>64</v>
      </c>
      <c r="E28" s="116"/>
      <c r="F28" s="116"/>
      <c r="G28" s="124"/>
      <c r="H28" s="124"/>
      <c r="I28" s="124"/>
      <c r="J28" s="116"/>
      <c r="K28" s="136" t="s">
        <v>39</v>
      </c>
      <c r="L28" s="143"/>
      <c r="M28" s="136" t="s">
        <v>39</v>
      </c>
      <c r="N28" s="161"/>
      <c r="O28" s="136" t="s">
        <v>39</v>
      </c>
      <c r="P28" s="169"/>
      <c r="Q28" s="182" t="s">
        <v>39</v>
      </c>
      <c r="R28" s="188"/>
      <c r="S28" s="189"/>
      <c r="U28" s="190" t="str">
        <f>IF(COUNTIF(V28:X28,"-")=COUNTA(V28:X28),"-",SUM(V28:X28))</f>
        <v>-</v>
      </c>
      <c r="V28" s="190" t="s">
        <v>39</v>
      </c>
      <c r="W28" s="190" t="s">
        <v>39</v>
      </c>
      <c r="X28" s="190" t="s">
        <v>39</v>
      </c>
    </row>
    <row r="29" spans="1:24" ht="15.95" customHeight="1">
      <c r="A29" s="1" t="s">
        <v>266</v>
      </c>
      <c r="B29" s="13"/>
      <c r="C29" s="109"/>
      <c r="D29" s="118" t="s">
        <v>269</v>
      </c>
      <c r="E29" s="118"/>
      <c r="F29" s="123"/>
      <c r="G29" s="123"/>
      <c r="H29" s="127"/>
      <c r="I29" s="123"/>
      <c r="J29" s="118"/>
      <c r="K29" s="139">
        <v>112448</v>
      </c>
      <c r="L29" s="146"/>
      <c r="M29" s="139">
        <v>1536094</v>
      </c>
      <c r="N29" s="162"/>
      <c r="O29" s="139">
        <v>-1423646</v>
      </c>
      <c r="P29" s="172"/>
      <c r="Q29" s="183" t="s">
        <v>39</v>
      </c>
      <c r="R29" s="172"/>
      <c r="S29" s="189"/>
      <c r="U29" s="190">
        <f>IF(COUNTIF(V29:X29,"-")=COUNTA(V29:X29),"-",SUM(V29:X29))</f>
        <v>112448037</v>
      </c>
      <c r="V29" s="190">
        <f>IF(AND(V21="-",COUNTIF(V26:V27,"-")=COUNTA(V26:V27),V28="-"),"-",SUM(V21,V26:V27,V28))</f>
        <v>1536093942</v>
      </c>
      <c r="W29" s="190">
        <f>IF(AND(W20="-",W21="-",COUNTIF(W26:W27,"-")=COUNTA(W26:W27),W28="-"),"-",SUM(W20,W21,W26:W27,W28))</f>
        <v>-1423645905</v>
      </c>
      <c r="X29" s="190" t="s">
        <v>39</v>
      </c>
    </row>
    <row r="30" spans="1:24" ht="15.95" customHeight="1">
      <c r="A30" s="1" t="s">
        <v>271</v>
      </c>
      <c r="B30" s="13"/>
      <c r="C30" s="110" t="s">
        <v>272</v>
      </c>
      <c r="D30" s="119"/>
      <c r="E30" s="119"/>
      <c r="F30" s="119"/>
      <c r="G30" s="125"/>
      <c r="H30" s="125"/>
      <c r="I30" s="125"/>
      <c r="J30" s="119"/>
      <c r="K30" s="140">
        <v>37944575</v>
      </c>
      <c r="L30" s="147"/>
      <c r="M30" s="140">
        <v>64330712</v>
      </c>
      <c r="N30" s="163"/>
      <c r="O30" s="140">
        <v>-26386137</v>
      </c>
      <c r="P30" s="173"/>
      <c r="Q30" s="184" t="s">
        <v>39</v>
      </c>
      <c r="R30" s="173"/>
      <c r="S30" s="189"/>
      <c r="U30" s="190">
        <f>IF(COUNTIF(V30:X30,"-")=COUNTA(V30:X30),"-",SUM(V30:X30))</f>
        <v>37944574799</v>
      </c>
      <c r="V30" s="190">
        <v>64330711591</v>
      </c>
      <c r="W30" s="190">
        <v>-26386136792</v>
      </c>
      <c r="X30" s="190" t="s">
        <v>39</v>
      </c>
    </row>
    <row r="31" spans="1:24" ht="6.75" customHeight="1">
      <c r="B31" s="13"/>
      <c r="C31" s="111"/>
      <c r="D31" s="120"/>
      <c r="E31" s="120"/>
      <c r="F31" s="120"/>
      <c r="G31" s="120"/>
      <c r="H31" s="120"/>
      <c r="I31" s="120"/>
      <c r="J31" s="120"/>
      <c r="K31" s="13"/>
      <c r="L31" s="13"/>
      <c r="M31" s="13"/>
      <c r="N31" s="13"/>
      <c r="O31" s="13"/>
      <c r="P31" s="13"/>
      <c r="Q31" s="13"/>
      <c r="R31" s="21"/>
      <c r="S31" s="189"/>
    </row>
    <row r="32" spans="1:24" ht="15.6" customHeight="1">
      <c r="B32" s="13"/>
      <c r="C32" s="112"/>
      <c r="D32" s="23" t="s">
        <v>15</v>
      </c>
      <c r="F32" s="100"/>
      <c r="G32" s="126"/>
      <c r="H32" s="100"/>
      <c r="I32" s="100"/>
      <c r="J32" s="112"/>
      <c r="K32" s="13"/>
      <c r="L32" s="13"/>
      <c r="M32" s="13"/>
      <c r="N32" s="13"/>
      <c r="O32" s="13"/>
      <c r="P32" s="13"/>
      <c r="Q32" s="13"/>
      <c r="R32" s="21"/>
      <c r="S32" s="189"/>
    </row>
  </sheetData>
  <mergeCells count="28">
    <mergeCell ref="C9:R9"/>
    <mergeCell ref="C10:R10"/>
    <mergeCell ref="C11:R11"/>
    <mergeCell ref="M14:N14"/>
    <mergeCell ref="O14:P14"/>
    <mergeCell ref="Q14:R1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4:L24"/>
    <mergeCell ref="Q24:R24"/>
    <mergeCell ref="K25:L25"/>
    <mergeCell ref="Q25:R25"/>
    <mergeCell ref="O26:P26"/>
    <mergeCell ref="Q26:R26"/>
    <mergeCell ref="O27:P27"/>
    <mergeCell ref="Q27:R27"/>
    <mergeCell ref="Q28:R28"/>
    <mergeCell ref="C13:J14"/>
    <mergeCell ref="K13:L14"/>
  </mergeCells>
  <phoneticPr fontId="3"/>
  <pageMargins left="0.70866141732283472" right="0.70866141732283472" top="0.39370078740157483" bottom="0.39370078740157483" header="0.51181102362204722" footer="0.51181102362204722"/>
  <pageSetup paperSize="9" scale="85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Q69"/>
  <sheetViews>
    <sheetView topLeftCell="B1" zoomScale="85" zoomScaleNormal="85" workbookViewId="0"/>
  </sheetViews>
  <sheetFormatPr defaultRowHeight="13.5"/>
  <cols>
    <col min="1" max="1" width="9" style="6" hidden="1" customWidth="1"/>
    <col min="2" max="2" width="0.75" style="25" customWidth="1"/>
    <col min="3" max="11" width="2.125" style="25" customWidth="1"/>
    <col min="12" max="12" width="13.25" style="25" customWidth="1"/>
    <col min="13" max="13" width="21.625" style="25" bestFit="1" customWidth="1"/>
    <col min="14" max="14" width="3" style="25" customWidth="1"/>
    <col min="15" max="15" width="0.75" style="3" customWidth="1"/>
    <col min="16" max="16" width="9" style="3" customWidth="1"/>
    <col min="17" max="17" width="9" style="3" hidden="1" customWidth="1"/>
    <col min="18" max="16384" width="9" style="3" customWidth="1"/>
  </cols>
  <sheetData>
    <row r="1" spans="1:17">
      <c r="C1" s="25" t="s">
        <v>226</v>
      </c>
    </row>
    <row r="2" spans="1:17">
      <c r="C2" s="25" t="s">
        <v>344</v>
      </c>
    </row>
    <row r="3" spans="1:17">
      <c r="C3" s="25" t="s">
        <v>333</v>
      </c>
    </row>
    <row r="4" spans="1:17">
      <c r="C4" s="25" t="s">
        <v>345</v>
      </c>
    </row>
    <row r="5" spans="1:17">
      <c r="C5" s="25" t="s">
        <v>307</v>
      </c>
    </row>
    <row r="6" spans="1:17">
      <c r="C6" s="25" t="s">
        <v>346</v>
      </c>
    </row>
    <row r="7" spans="1:17">
      <c r="C7" s="25" t="s">
        <v>347</v>
      </c>
    </row>
    <row r="8" spans="1:17" s="95" customFormat="1">
      <c r="A8" s="191"/>
      <c r="B8" s="193"/>
      <c r="C8" s="193"/>
      <c r="I8" s="96"/>
      <c r="J8" s="96"/>
      <c r="K8" s="96"/>
      <c r="L8" s="96"/>
      <c r="M8" s="96"/>
      <c r="N8" s="96"/>
    </row>
    <row r="9" spans="1:17" s="95" customFormat="1" ht="24">
      <c r="A9" s="191"/>
      <c r="B9" s="194"/>
      <c r="C9" s="66" t="s">
        <v>350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7" s="95" customFormat="1" ht="14.25">
      <c r="A10" s="65"/>
      <c r="B10" s="195"/>
      <c r="C10" s="197" t="s">
        <v>349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</row>
    <row r="11" spans="1:17" s="95" customFormat="1" ht="14.25">
      <c r="A11" s="65"/>
      <c r="B11" s="195"/>
      <c r="C11" s="197" t="s">
        <v>127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</row>
    <row r="12" spans="1:17" s="95" customFormat="1" ht="14.25">
      <c r="A12" s="65"/>
      <c r="B12" s="195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245" t="s">
        <v>348</v>
      </c>
    </row>
    <row r="13" spans="1:17" s="95" customFormat="1">
      <c r="A13" s="65"/>
      <c r="B13" s="195"/>
      <c r="C13" s="199" t="s">
        <v>0</v>
      </c>
      <c r="D13" s="213"/>
      <c r="E13" s="213"/>
      <c r="F13" s="213"/>
      <c r="G13" s="213"/>
      <c r="H13" s="213"/>
      <c r="I13" s="213"/>
      <c r="J13" s="215"/>
      <c r="K13" s="215"/>
      <c r="L13" s="230"/>
      <c r="M13" s="238" t="s">
        <v>327</v>
      </c>
      <c r="N13" s="246"/>
    </row>
    <row r="14" spans="1:17" s="95" customFormat="1" ht="14.25">
      <c r="A14" s="65" t="s">
        <v>326</v>
      </c>
      <c r="B14" s="195"/>
      <c r="C14" s="200"/>
      <c r="D14" s="214"/>
      <c r="E14" s="214"/>
      <c r="F14" s="214"/>
      <c r="G14" s="214"/>
      <c r="H14" s="214"/>
      <c r="I14" s="214"/>
      <c r="J14" s="214"/>
      <c r="K14" s="214"/>
      <c r="L14" s="231"/>
      <c r="M14" s="239"/>
      <c r="N14" s="247"/>
    </row>
    <row r="15" spans="1:17" s="95" customFormat="1">
      <c r="A15" s="192"/>
      <c r="B15" s="196"/>
      <c r="C15" s="201" t="s">
        <v>340</v>
      </c>
      <c r="D15" s="215"/>
      <c r="E15" s="215"/>
      <c r="F15" s="209"/>
      <c r="G15" s="209"/>
      <c r="H15" s="215"/>
      <c r="I15" s="209"/>
      <c r="J15" s="215"/>
      <c r="K15" s="215"/>
      <c r="L15" s="230"/>
      <c r="M15" s="240"/>
      <c r="N15" s="248"/>
    </row>
    <row r="16" spans="1:17" s="95" customFormat="1">
      <c r="A16" s="191" t="s">
        <v>276</v>
      </c>
      <c r="B16" s="96"/>
      <c r="C16" s="202"/>
      <c r="D16" s="198" t="s">
        <v>277</v>
      </c>
      <c r="E16" s="198"/>
      <c r="F16" s="219"/>
      <c r="G16" s="219"/>
      <c r="H16" s="198"/>
      <c r="I16" s="219"/>
      <c r="J16" s="198"/>
      <c r="K16" s="198"/>
      <c r="L16" s="232"/>
      <c r="M16" s="35">
        <v>16133579</v>
      </c>
      <c r="N16" s="249" t="s">
        <v>270</v>
      </c>
      <c r="Q16" s="95">
        <f>IF(AND(Q17="-",Q22="-"),"-",SUM(Q17,Q22))</f>
        <v>16133579077</v>
      </c>
    </row>
    <row r="17" spans="1:17" s="95" customFormat="1">
      <c r="A17" s="191" t="s">
        <v>182</v>
      </c>
      <c r="B17" s="96"/>
      <c r="C17" s="202"/>
      <c r="D17" s="198"/>
      <c r="E17" s="198" t="s">
        <v>279</v>
      </c>
      <c r="F17" s="219"/>
      <c r="G17" s="219"/>
      <c r="H17" s="219"/>
      <c r="I17" s="219"/>
      <c r="J17" s="198"/>
      <c r="K17" s="198"/>
      <c r="L17" s="232"/>
      <c r="M17" s="35">
        <v>6356769</v>
      </c>
      <c r="N17" s="249"/>
      <c r="Q17" s="95">
        <f>IF(COUNTIF(Q18:Q21,"-")=COUNTA(Q18:Q21),"-",SUM(Q18:Q21))</f>
        <v>6356768647</v>
      </c>
    </row>
    <row r="18" spans="1:17" s="95" customFormat="1">
      <c r="A18" s="191" t="s">
        <v>177</v>
      </c>
      <c r="B18" s="96"/>
      <c r="C18" s="202"/>
      <c r="D18" s="198"/>
      <c r="E18" s="198"/>
      <c r="F18" s="219" t="s">
        <v>196</v>
      </c>
      <c r="G18" s="219"/>
      <c r="H18" s="219"/>
      <c r="I18" s="219"/>
      <c r="J18" s="198"/>
      <c r="K18" s="198"/>
      <c r="L18" s="232"/>
      <c r="M18" s="35">
        <v>3053376</v>
      </c>
      <c r="N18" s="249"/>
      <c r="Q18" s="95">
        <v>3053375709</v>
      </c>
    </row>
    <row r="19" spans="1:17" s="95" customFormat="1">
      <c r="A19" s="191" t="s">
        <v>281</v>
      </c>
      <c r="B19" s="96"/>
      <c r="C19" s="202"/>
      <c r="D19" s="198"/>
      <c r="E19" s="198"/>
      <c r="F19" s="219" t="s">
        <v>43</v>
      </c>
      <c r="G19" s="219"/>
      <c r="H19" s="219"/>
      <c r="I19" s="219"/>
      <c r="J19" s="198"/>
      <c r="K19" s="198"/>
      <c r="L19" s="232"/>
      <c r="M19" s="35">
        <v>3007335</v>
      </c>
      <c r="N19" s="249"/>
      <c r="Q19" s="95">
        <v>3007335329</v>
      </c>
    </row>
    <row r="20" spans="1:17" s="95" customFormat="1">
      <c r="A20" s="191" t="s">
        <v>282</v>
      </c>
      <c r="B20" s="96"/>
      <c r="C20" s="203"/>
      <c r="D20" s="198"/>
      <c r="E20" s="198"/>
      <c r="F20" s="198" t="s">
        <v>222</v>
      </c>
      <c r="G20" s="198"/>
      <c r="H20" s="198"/>
      <c r="I20" s="198"/>
      <c r="J20" s="198"/>
      <c r="K20" s="198"/>
      <c r="L20" s="232"/>
      <c r="M20" s="35">
        <v>174891</v>
      </c>
      <c r="N20" s="249"/>
      <c r="Q20" s="95">
        <v>174891060</v>
      </c>
    </row>
    <row r="21" spans="1:17" s="95" customFormat="1">
      <c r="A21" s="191" t="s">
        <v>98</v>
      </c>
      <c r="B21" s="96"/>
      <c r="C21" s="203"/>
      <c r="D21" s="198"/>
      <c r="E21" s="198"/>
      <c r="F21" s="198" t="s">
        <v>68</v>
      </c>
      <c r="G21" s="198"/>
      <c r="H21" s="198"/>
      <c r="I21" s="198"/>
      <c r="J21" s="198"/>
      <c r="K21" s="198"/>
      <c r="L21" s="232"/>
      <c r="M21" s="35">
        <v>121167</v>
      </c>
      <c r="N21" s="249"/>
      <c r="Q21" s="95">
        <v>121166549</v>
      </c>
    </row>
    <row r="22" spans="1:17" s="95" customFormat="1">
      <c r="A22" s="191" t="s">
        <v>283</v>
      </c>
      <c r="B22" s="96"/>
      <c r="C22" s="203"/>
      <c r="D22" s="198"/>
      <c r="E22" s="198" t="s">
        <v>165</v>
      </c>
      <c r="F22" s="198"/>
      <c r="G22" s="198"/>
      <c r="H22" s="198"/>
      <c r="I22" s="198"/>
      <c r="J22" s="198"/>
      <c r="K22" s="198"/>
      <c r="L22" s="232"/>
      <c r="M22" s="35">
        <v>9776810</v>
      </c>
      <c r="N22" s="249" t="s">
        <v>270</v>
      </c>
      <c r="Q22" s="95">
        <f>IF(COUNTIF(Q23:Q26,"-")=COUNTA(Q23:Q26),"-",SUM(Q23:Q26))</f>
        <v>9776810430</v>
      </c>
    </row>
    <row r="23" spans="1:17" s="95" customFormat="1">
      <c r="A23" s="191" t="s">
        <v>284</v>
      </c>
      <c r="B23" s="96"/>
      <c r="C23" s="203"/>
      <c r="D23" s="198"/>
      <c r="E23" s="198"/>
      <c r="F23" s="198" t="s">
        <v>267</v>
      </c>
      <c r="G23" s="198"/>
      <c r="H23" s="198"/>
      <c r="I23" s="198"/>
      <c r="J23" s="198"/>
      <c r="K23" s="198"/>
      <c r="L23" s="232"/>
      <c r="M23" s="35">
        <v>4103799</v>
      </c>
      <c r="N23" s="249"/>
      <c r="Q23" s="95">
        <v>4103799061</v>
      </c>
    </row>
    <row r="24" spans="1:17" s="95" customFormat="1">
      <c r="A24" s="191" t="s">
        <v>150</v>
      </c>
      <c r="B24" s="96"/>
      <c r="C24" s="203"/>
      <c r="D24" s="198"/>
      <c r="E24" s="198"/>
      <c r="F24" s="198" t="s">
        <v>286</v>
      </c>
      <c r="G24" s="198"/>
      <c r="H24" s="198"/>
      <c r="I24" s="198"/>
      <c r="J24" s="198"/>
      <c r="K24" s="198"/>
      <c r="L24" s="232"/>
      <c r="M24" s="35">
        <v>3545974</v>
      </c>
      <c r="N24" s="249"/>
      <c r="Q24" s="95">
        <v>3545974213</v>
      </c>
    </row>
    <row r="25" spans="1:17" s="95" customFormat="1">
      <c r="A25" s="191" t="s">
        <v>287</v>
      </c>
      <c r="B25" s="96"/>
      <c r="C25" s="203"/>
      <c r="D25" s="198"/>
      <c r="E25" s="198"/>
      <c r="F25" s="198" t="s">
        <v>42</v>
      </c>
      <c r="G25" s="198"/>
      <c r="H25" s="198"/>
      <c r="I25" s="198"/>
      <c r="J25" s="198"/>
      <c r="K25" s="198"/>
      <c r="L25" s="232"/>
      <c r="M25" s="35">
        <v>2107498</v>
      </c>
      <c r="N25" s="249"/>
      <c r="Q25" s="95">
        <v>2107497521</v>
      </c>
    </row>
    <row r="26" spans="1:17" s="95" customFormat="1">
      <c r="A26" s="191" t="s">
        <v>288</v>
      </c>
      <c r="B26" s="96"/>
      <c r="C26" s="203"/>
      <c r="D26" s="198"/>
      <c r="E26" s="225"/>
      <c r="F26" s="198" t="s">
        <v>68</v>
      </c>
      <c r="G26" s="198"/>
      <c r="H26" s="198"/>
      <c r="I26" s="198"/>
      <c r="J26" s="198"/>
      <c r="K26" s="198"/>
      <c r="L26" s="232"/>
      <c r="M26" s="35">
        <v>19540</v>
      </c>
      <c r="N26" s="249"/>
      <c r="Q26" s="95">
        <v>19539635</v>
      </c>
    </row>
    <row r="27" spans="1:17" s="95" customFormat="1">
      <c r="A27" s="191" t="s">
        <v>121</v>
      </c>
      <c r="B27" s="96"/>
      <c r="C27" s="203"/>
      <c r="D27" s="198" t="s">
        <v>260</v>
      </c>
      <c r="E27" s="225"/>
      <c r="F27" s="198"/>
      <c r="G27" s="198"/>
      <c r="H27" s="198"/>
      <c r="I27" s="198"/>
      <c r="J27" s="198"/>
      <c r="K27" s="198"/>
      <c r="L27" s="232"/>
      <c r="M27" s="35">
        <v>17194609</v>
      </c>
      <c r="N27" s="249" t="s">
        <v>270</v>
      </c>
      <c r="Q27" s="95">
        <f>IF(COUNTIF(Q28:Q31,"-")=COUNTA(Q28:Q31),"-",SUM(Q28:Q31))</f>
        <v>17194608679</v>
      </c>
    </row>
    <row r="28" spans="1:17" s="95" customFormat="1">
      <c r="A28" s="191" t="s">
        <v>289</v>
      </c>
      <c r="B28" s="96"/>
      <c r="C28" s="203"/>
      <c r="D28" s="198"/>
      <c r="E28" s="225" t="s">
        <v>290</v>
      </c>
      <c r="F28" s="198"/>
      <c r="G28" s="198"/>
      <c r="H28" s="198"/>
      <c r="I28" s="198"/>
      <c r="J28" s="198"/>
      <c r="K28" s="198"/>
      <c r="L28" s="232"/>
      <c r="M28" s="35">
        <v>12811819</v>
      </c>
      <c r="N28" s="249"/>
      <c r="Q28" s="95">
        <v>12811818685</v>
      </c>
    </row>
    <row r="29" spans="1:17" s="95" customFormat="1">
      <c r="A29" s="191" t="s">
        <v>291</v>
      </c>
      <c r="B29" s="96"/>
      <c r="C29" s="203"/>
      <c r="D29" s="198"/>
      <c r="E29" s="225" t="s">
        <v>273</v>
      </c>
      <c r="F29" s="198"/>
      <c r="G29" s="198"/>
      <c r="H29" s="198"/>
      <c r="I29" s="198"/>
      <c r="J29" s="198"/>
      <c r="K29" s="198"/>
      <c r="L29" s="232"/>
      <c r="M29" s="35">
        <v>3612368</v>
      </c>
      <c r="N29" s="249"/>
      <c r="Q29" s="95">
        <v>3612368429</v>
      </c>
    </row>
    <row r="30" spans="1:17" s="95" customFormat="1">
      <c r="A30" s="191" t="s">
        <v>292</v>
      </c>
      <c r="B30" s="96"/>
      <c r="C30" s="203"/>
      <c r="D30" s="198"/>
      <c r="E30" s="225" t="s">
        <v>293</v>
      </c>
      <c r="F30" s="198"/>
      <c r="G30" s="198"/>
      <c r="H30" s="198"/>
      <c r="I30" s="198"/>
      <c r="J30" s="198"/>
      <c r="K30" s="198"/>
      <c r="L30" s="232"/>
      <c r="M30" s="35">
        <v>336279</v>
      </c>
      <c r="N30" s="249"/>
      <c r="Q30" s="95">
        <v>336279467</v>
      </c>
    </row>
    <row r="31" spans="1:17" s="95" customFormat="1">
      <c r="A31" s="191" t="s">
        <v>294</v>
      </c>
      <c r="B31" s="96"/>
      <c r="C31" s="203"/>
      <c r="D31" s="198"/>
      <c r="E31" s="225" t="s">
        <v>295</v>
      </c>
      <c r="F31" s="198"/>
      <c r="G31" s="198"/>
      <c r="H31" s="198"/>
      <c r="I31" s="225"/>
      <c r="J31" s="198"/>
      <c r="K31" s="198"/>
      <c r="L31" s="232"/>
      <c r="M31" s="35">
        <v>434142</v>
      </c>
      <c r="N31" s="249"/>
      <c r="Q31" s="95">
        <v>434142098</v>
      </c>
    </row>
    <row r="32" spans="1:17" s="95" customFormat="1">
      <c r="A32" s="191" t="s">
        <v>101</v>
      </c>
      <c r="B32" s="96"/>
      <c r="C32" s="203"/>
      <c r="D32" s="198" t="s">
        <v>268</v>
      </c>
      <c r="E32" s="225"/>
      <c r="F32" s="198"/>
      <c r="G32" s="198"/>
      <c r="H32" s="198"/>
      <c r="I32" s="225"/>
      <c r="J32" s="198"/>
      <c r="K32" s="198"/>
      <c r="L32" s="232"/>
      <c r="M32" s="35">
        <v>98425</v>
      </c>
      <c r="N32" s="249"/>
      <c r="Q32" s="95">
        <f>IF(COUNTIF(Q33:Q34,"-")=COUNTA(Q33:Q34),"-",SUM(Q33:Q34))</f>
        <v>98425054</v>
      </c>
    </row>
    <row r="33" spans="1:17" s="95" customFormat="1">
      <c r="A33" s="191" t="s">
        <v>296</v>
      </c>
      <c r="B33" s="96"/>
      <c r="C33" s="203"/>
      <c r="D33" s="198"/>
      <c r="E33" s="225" t="s">
        <v>297</v>
      </c>
      <c r="F33" s="198"/>
      <c r="G33" s="198"/>
      <c r="H33" s="198"/>
      <c r="I33" s="198"/>
      <c r="J33" s="198"/>
      <c r="K33" s="198"/>
      <c r="L33" s="232"/>
      <c r="M33" s="35">
        <v>98425</v>
      </c>
      <c r="N33" s="249"/>
      <c r="Q33" s="95">
        <v>98425054</v>
      </c>
    </row>
    <row r="34" spans="1:17" s="95" customFormat="1">
      <c r="A34" s="191" t="s">
        <v>298</v>
      </c>
      <c r="B34" s="96"/>
      <c r="C34" s="203"/>
      <c r="D34" s="198"/>
      <c r="E34" s="225" t="s">
        <v>68</v>
      </c>
      <c r="F34" s="198"/>
      <c r="G34" s="198"/>
      <c r="H34" s="198"/>
      <c r="I34" s="198"/>
      <c r="J34" s="198"/>
      <c r="K34" s="198"/>
      <c r="L34" s="232"/>
      <c r="M34" s="35" t="s">
        <v>39</v>
      </c>
      <c r="N34" s="249"/>
      <c r="Q34" s="95" t="s">
        <v>39</v>
      </c>
    </row>
    <row r="35" spans="1:17" s="95" customFormat="1">
      <c r="A35" s="191" t="s">
        <v>299</v>
      </c>
      <c r="B35" s="96"/>
      <c r="C35" s="203"/>
      <c r="D35" s="198" t="s">
        <v>275</v>
      </c>
      <c r="E35" s="225"/>
      <c r="F35" s="198"/>
      <c r="G35" s="198"/>
      <c r="H35" s="198"/>
      <c r="I35" s="198"/>
      <c r="J35" s="198"/>
      <c r="K35" s="198"/>
      <c r="L35" s="232"/>
      <c r="M35" s="35">
        <v>3783</v>
      </c>
      <c r="N35" s="249"/>
      <c r="Q35" s="95">
        <v>3783305</v>
      </c>
    </row>
    <row r="36" spans="1:17" s="95" customFormat="1">
      <c r="A36" s="191" t="s">
        <v>215</v>
      </c>
      <c r="B36" s="96"/>
      <c r="C36" s="204" t="s">
        <v>274</v>
      </c>
      <c r="D36" s="216"/>
      <c r="E36" s="226"/>
      <c r="F36" s="216"/>
      <c r="G36" s="216"/>
      <c r="H36" s="216"/>
      <c r="I36" s="216"/>
      <c r="J36" s="216"/>
      <c r="K36" s="216"/>
      <c r="L36" s="233"/>
      <c r="M36" s="50">
        <v>966388</v>
      </c>
      <c r="N36" s="250"/>
      <c r="Q36" s="95">
        <f>IF(COUNTIF(Q16:Q35,"-")=COUNTA(Q16:Q35),"-",SUM(Q27,Q35)-SUM(Q16,Q32))</f>
        <v>966387853</v>
      </c>
    </row>
    <row r="37" spans="1:17" s="95" customFormat="1">
      <c r="A37" s="191"/>
      <c r="B37" s="96"/>
      <c r="C37" s="203" t="s">
        <v>341</v>
      </c>
      <c r="D37" s="198"/>
      <c r="E37" s="225"/>
      <c r="F37" s="198"/>
      <c r="G37" s="198"/>
      <c r="H37" s="198"/>
      <c r="I37" s="225"/>
      <c r="J37" s="198"/>
      <c r="K37" s="198"/>
      <c r="L37" s="232"/>
      <c r="M37" s="241"/>
      <c r="N37" s="249"/>
    </row>
    <row r="38" spans="1:17" s="95" customFormat="1">
      <c r="A38" s="191" t="s">
        <v>12</v>
      </c>
      <c r="B38" s="96"/>
      <c r="C38" s="203"/>
      <c r="D38" s="198" t="s">
        <v>80</v>
      </c>
      <c r="E38" s="225"/>
      <c r="F38" s="198"/>
      <c r="G38" s="198"/>
      <c r="H38" s="198"/>
      <c r="I38" s="198"/>
      <c r="J38" s="198"/>
      <c r="K38" s="198"/>
      <c r="L38" s="232"/>
      <c r="M38" s="35">
        <v>4487808</v>
      </c>
      <c r="N38" s="249"/>
      <c r="Q38" s="95">
        <f>IF(COUNTIF(Q39:Q43,"-")=COUNTA(Q39:Q43),"-",SUM(Q39:Q43))</f>
        <v>4487807700</v>
      </c>
    </row>
    <row r="39" spans="1:17" s="95" customFormat="1">
      <c r="A39" s="191" t="s">
        <v>300</v>
      </c>
      <c r="B39" s="96"/>
      <c r="C39" s="203"/>
      <c r="D39" s="198"/>
      <c r="E39" s="225" t="s">
        <v>301</v>
      </c>
      <c r="F39" s="198"/>
      <c r="G39" s="198"/>
      <c r="H39" s="198"/>
      <c r="I39" s="198"/>
      <c r="J39" s="198"/>
      <c r="K39" s="198"/>
      <c r="L39" s="232"/>
      <c r="M39" s="35">
        <v>3019986</v>
      </c>
      <c r="N39" s="249"/>
      <c r="Q39" s="95">
        <v>3019985792</v>
      </c>
    </row>
    <row r="40" spans="1:17" s="95" customFormat="1">
      <c r="A40" s="191" t="s">
        <v>285</v>
      </c>
      <c r="B40" s="96"/>
      <c r="C40" s="203"/>
      <c r="D40" s="198"/>
      <c r="E40" s="225" t="s">
        <v>302</v>
      </c>
      <c r="F40" s="198"/>
      <c r="G40" s="198"/>
      <c r="H40" s="198"/>
      <c r="I40" s="198"/>
      <c r="J40" s="198"/>
      <c r="K40" s="198"/>
      <c r="L40" s="232"/>
      <c r="M40" s="35">
        <v>1461598</v>
      </c>
      <c r="N40" s="249"/>
      <c r="Q40" s="95">
        <v>1461597908</v>
      </c>
    </row>
    <row r="41" spans="1:17" s="95" customFormat="1">
      <c r="A41" s="191" t="s">
        <v>303</v>
      </c>
      <c r="B41" s="96"/>
      <c r="C41" s="203"/>
      <c r="D41" s="198"/>
      <c r="E41" s="225" t="s">
        <v>304</v>
      </c>
      <c r="F41" s="198"/>
      <c r="G41" s="198"/>
      <c r="H41" s="198"/>
      <c r="I41" s="198"/>
      <c r="J41" s="198"/>
      <c r="K41" s="198"/>
      <c r="L41" s="232"/>
      <c r="M41" s="35">
        <v>2000</v>
      </c>
      <c r="N41" s="249"/>
      <c r="Q41" s="95">
        <v>2000000</v>
      </c>
    </row>
    <row r="42" spans="1:17" s="95" customFormat="1">
      <c r="A42" s="191" t="s">
        <v>206</v>
      </c>
      <c r="B42" s="96"/>
      <c r="C42" s="203"/>
      <c r="D42" s="198"/>
      <c r="E42" s="225" t="s">
        <v>198</v>
      </c>
      <c r="F42" s="198"/>
      <c r="G42" s="198"/>
      <c r="H42" s="198"/>
      <c r="I42" s="198"/>
      <c r="J42" s="198"/>
      <c r="K42" s="198"/>
      <c r="L42" s="232"/>
      <c r="M42" s="35">
        <v>4224</v>
      </c>
      <c r="N42" s="249"/>
      <c r="Q42" s="95">
        <v>4224000</v>
      </c>
    </row>
    <row r="43" spans="1:17" s="95" customFormat="1">
      <c r="A43" s="191" t="s">
        <v>305</v>
      </c>
      <c r="B43" s="96"/>
      <c r="C43" s="203"/>
      <c r="D43" s="198"/>
      <c r="E43" s="225" t="s">
        <v>68</v>
      </c>
      <c r="F43" s="198"/>
      <c r="G43" s="198"/>
      <c r="H43" s="198"/>
      <c r="I43" s="198"/>
      <c r="J43" s="198"/>
      <c r="K43" s="198"/>
      <c r="L43" s="232"/>
      <c r="M43" s="35" t="s">
        <v>39</v>
      </c>
      <c r="N43" s="249"/>
      <c r="Q43" s="95" t="s">
        <v>39</v>
      </c>
    </row>
    <row r="44" spans="1:17" s="95" customFormat="1">
      <c r="A44" s="191" t="s">
        <v>229</v>
      </c>
      <c r="B44" s="96"/>
      <c r="C44" s="203"/>
      <c r="D44" s="198" t="s">
        <v>306</v>
      </c>
      <c r="E44" s="225"/>
      <c r="F44" s="198"/>
      <c r="G44" s="198"/>
      <c r="H44" s="198"/>
      <c r="I44" s="225"/>
      <c r="J44" s="198"/>
      <c r="K44" s="198"/>
      <c r="L44" s="232"/>
      <c r="M44" s="35">
        <v>2483382</v>
      </c>
      <c r="N44" s="249" t="s">
        <v>270</v>
      </c>
      <c r="Q44" s="95">
        <f>IF(COUNTIF(Q45:Q49,"-")=COUNTA(Q45:Q49),"-",SUM(Q45:Q49))</f>
        <v>2483382441</v>
      </c>
    </row>
    <row r="45" spans="1:17" s="95" customFormat="1">
      <c r="A45" s="191" t="s">
        <v>308</v>
      </c>
      <c r="B45" s="96"/>
      <c r="C45" s="203"/>
      <c r="D45" s="198"/>
      <c r="E45" s="225" t="s">
        <v>273</v>
      </c>
      <c r="F45" s="198"/>
      <c r="G45" s="198"/>
      <c r="H45" s="198"/>
      <c r="I45" s="225"/>
      <c r="J45" s="198"/>
      <c r="K45" s="198"/>
      <c r="L45" s="232"/>
      <c r="M45" s="35">
        <v>672829</v>
      </c>
      <c r="N45" s="249"/>
      <c r="Q45" s="95">
        <v>672828840</v>
      </c>
    </row>
    <row r="46" spans="1:17" s="95" customFormat="1">
      <c r="A46" s="191" t="s">
        <v>211</v>
      </c>
      <c r="B46" s="96"/>
      <c r="C46" s="203"/>
      <c r="D46" s="198"/>
      <c r="E46" s="225" t="s">
        <v>309</v>
      </c>
      <c r="F46" s="198"/>
      <c r="G46" s="198"/>
      <c r="H46" s="198"/>
      <c r="I46" s="225"/>
      <c r="J46" s="198"/>
      <c r="K46" s="198"/>
      <c r="L46" s="232"/>
      <c r="M46" s="35">
        <v>1793383</v>
      </c>
      <c r="N46" s="249"/>
      <c r="Q46" s="95">
        <v>1793383060</v>
      </c>
    </row>
    <row r="47" spans="1:17" s="95" customFormat="1">
      <c r="A47" s="191" t="s">
        <v>310</v>
      </c>
      <c r="B47" s="96"/>
      <c r="C47" s="203"/>
      <c r="D47" s="198"/>
      <c r="E47" s="225" t="s">
        <v>311</v>
      </c>
      <c r="F47" s="198"/>
      <c r="G47" s="198"/>
      <c r="H47" s="198"/>
      <c r="I47" s="198"/>
      <c r="J47" s="198"/>
      <c r="K47" s="198"/>
      <c r="L47" s="232"/>
      <c r="M47" s="35">
        <v>8317</v>
      </c>
      <c r="N47" s="249"/>
      <c r="Q47" s="95">
        <v>8316536</v>
      </c>
    </row>
    <row r="48" spans="1:17" s="95" customFormat="1">
      <c r="A48" s="191" t="s">
        <v>77</v>
      </c>
      <c r="B48" s="96"/>
      <c r="C48" s="203"/>
      <c r="D48" s="198"/>
      <c r="E48" s="225" t="s">
        <v>280</v>
      </c>
      <c r="F48" s="198"/>
      <c r="G48" s="198"/>
      <c r="H48" s="198"/>
      <c r="I48" s="198"/>
      <c r="J48" s="198"/>
      <c r="K48" s="198"/>
      <c r="L48" s="232"/>
      <c r="M48" s="35">
        <v>8754</v>
      </c>
      <c r="N48" s="249"/>
      <c r="Q48" s="95">
        <v>8754005</v>
      </c>
    </row>
    <row r="49" spans="1:17" s="95" customFormat="1">
      <c r="A49" s="191" t="s">
        <v>313</v>
      </c>
      <c r="B49" s="96"/>
      <c r="C49" s="203"/>
      <c r="D49" s="198"/>
      <c r="E49" s="225" t="s">
        <v>295</v>
      </c>
      <c r="F49" s="198"/>
      <c r="G49" s="198"/>
      <c r="H49" s="198"/>
      <c r="I49" s="198"/>
      <c r="J49" s="198"/>
      <c r="K49" s="198"/>
      <c r="L49" s="232"/>
      <c r="M49" s="35">
        <v>100</v>
      </c>
      <c r="N49" s="249"/>
      <c r="Q49" s="95">
        <v>100000</v>
      </c>
    </row>
    <row r="50" spans="1:17" s="95" customFormat="1">
      <c r="A50" s="191" t="s">
        <v>232</v>
      </c>
      <c r="B50" s="96"/>
      <c r="C50" s="204" t="s">
        <v>233</v>
      </c>
      <c r="D50" s="216"/>
      <c r="E50" s="226"/>
      <c r="F50" s="216"/>
      <c r="G50" s="216"/>
      <c r="H50" s="216"/>
      <c r="I50" s="216"/>
      <c r="J50" s="216"/>
      <c r="K50" s="216"/>
      <c r="L50" s="233"/>
      <c r="M50" s="50">
        <v>-2004425</v>
      </c>
      <c r="N50" s="250" t="s">
        <v>270</v>
      </c>
      <c r="Q50" s="95">
        <f>IF(AND(Q38="-",Q44="-"),"-",SUM(Q44)-SUM(Q38))</f>
        <v>-2004425259</v>
      </c>
    </row>
    <row r="51" spans="1:17" s="95" customFormat="1">
      <c r="A51" s="191"/>
      <c r="B51" s="96"/>
      <c r="C51" s="203" t="s">
        <v>342</v>
      </c>
      <c r="D51" s="198"/>
      <c r="E51" s="225"/>
      <c r="F51" s="198"/>
      <c r="G51" s="198"/>
      <c r="H51" s="198"/>
      <c r="I51" s="198"/>
      <c r="J51" s="198"/>
      <c r="K51" s="198"/>
      <c r="L51" s="232"/>
      <c r="M51" s="241"/>
      <c r="N51" s="249"/>
    </row>
    <row r="52" spans="1:17" s="95" customFormat="1">
      <c r="A52" s="191" t="s">
        <v>315</v>
      </c>
      <c r="B52" s="96"/>
      <c r="C52" s="203"/>
      <c r="D52" s="198" t="s">
        <v>316</v>
      </c>
      <c r="E52" s="225"/>
      <c r="F52" s="198"/>
      <c r="G52" s="198"/>
      <c r="H52" s="198"/>
      <c r="I52" s="198"/>
      <c r="J52" s="198"/>
      <c r="K52" s="198"/>
      <c r="L52" s="232"/>
      <c r="M52" s="35">
        <v>2239647</v>
      </c>
      <c r="N52" s="249"/>
      <c r="Q52" s="95">
        <f>IF(COUNTIF(Q53:Q54,"-")=COUNTA(Q53:Q54),"-",SUM(Q53:Q54))</f>
        <v>2239647433</v>
      </c>
    </row>
    <row r="53" spans="1:17" s="95" customFormat="1">
      <c r="A53" s="191" t="s">
        <v>56</v>
      </c>
      <c r="B53" s="96"/>
      <c r="C53" s="203"/>
      <c r="D53" s="198"/>
      <c r="E53" s="225" t="s">
        <v>343</v>
      </c>
      <c r="F53" s="198"/>
      <c r="G53" s="198"/>
      <c r="H53" s="198"/>
      <c r="I53" s="198"/>
      <c r="J53" s="198"/>
      <c r="K53" s="198"/>
      <c r="L53" s="232"/>
      <c r="M53" s="35">
        <v>2217788</v>
      </c>
      <c r="N53" s="249"/>
      <c r="Q53" s="95">
        <v>2217788380</v>
      </c>
    </row>
    <row r="54" spans="1:17" s="95" customFormat="1">
      <c r="A54" s="191" t="s">
        <v>317</v>
      </c>
      <c r="B54" s="96"/>
      <c r="C54" s="203"/>
      <c r="D54" s="198"/>
      <c r="E54" s="225" t="s">
        <v>68</v>
      </c>
      <c r="F54" s="198"/>
      <c r="G54" s="198"/>
      <c r="H54" s="198"/>
      <c r="I54" s="198"/>
      <c r="J54" s="198"/>
      <c r="K54" s="198"/>
      <c r="L54" s="232"/>
      <c r="M54" s="35">
        <v>21859</v>
      </c>
      <c r="N54" s="249"/>
      <c r="Q54" s="95">
        <v>21859053</v>
      </c>
    </row>
    <row r="55" spans="1:17" s="95" customFormat="1">
      <c r="A55" s="191" t="s">
        <v>32</v>
      </c>
      <c r="B55" s="96"/>
      <c r="C55" s="203"/>
      <c r="D55" s="198" t="s">
        <v>319</v>
      </c>
      <c r="E55" s="225"/>
      <c r="F55" s="198"/>
      <c r="G55" s="198"/>
      <c r="H55" s="198"/>
      <c r="I55" s="198"/>
      <c r="J55" s="198"/>
      <c r="K55" s="198"/>
      <c r="L55" s="232"/>
      <c r="M55" s="35">
        <v>3230300</v>
      </c>
      <c r="N55" s="249"/>
      <c r="Q55" s="95">
        <f>IF(COUNTIF(Q56:Q57,"-")=COUNTA(Q56:Q57),"-",SUM(Q56:Q57))</f>
        <v>3230300000</v>
      </c>
    </row>
    <row r="56" spans="1:17" s="95" customFormat="1">
      <c r="A56" s="191" t="s">
        <v>318</v>
      </c>
      <c r="B56" s="96"/>
      <c r="C56" s="203"/>
      <c r="D56" s="198"/>
      <c r="E56" s="225" t="s">
        <v>278</v>
      </c>
      <c r="F56" s="198"/>
      <c r="G56" s="198"/>
      <c r="H56" s="198"/>
      <c r="I56" s="219"/>
      <c r="J56" s="198"/>
      <c r="K56" s="198"/>
      <c r="L56" s="232"/>
      <c r="M56" s="35">
        <v>3230300</v>
      </c>
      <c r="N56" s="249"/>
      <c r="Q56" s="95">
        <v>3230300000</v>
      </c>
    </row>
    <row r="57" spans="1:17" s="95" customFormat="1">
      <c r="A57" s="191" t="s">
        <v>37</v>
      </c>
      <c r="B57" s="96"/>
      <c r="C57" s="203"/>
      <c r="D57" s="198"/>
      <c r="E57" s="225" t="s">
        <v>295</v>
      </c>
      <c r="F57" s="198"/>
      <c r="G57" s="198"/>
      <c r="H57" s="198"/>
      <c r="I57" s="219"/>
      <c r="J57" s="198"/>
      <c r="K57" s="198"/>
      <c r="L57" s="232"/>
      <c r="M57" s="35" t="s">
        <v>39</v>
      </c>
      <c r="N57" s="249"/>
      <c r="Q57" s="95" t="s">
        <v>39</v>
      </c>
    </row>
    <row r="58" spans="1:17" s="95" customFormat="1">
      <c r="A58" s="191" t="s">
        <v>314</v>
      </c>
      <c r="B58" s="96"/>
      <c r="C58" s="204" t="s">
        <v>131</v>
      </c>
      <c r="D58" s="216"/>
      <c r="E58" s="226"/>
      <c r="F58" s="216"/>
      <c r="G58" s="216"/>
      <c r="H58" s="216"/>
      <c r="I58" s="218"/>
      <c r="J58" s="216"/>
      <c r="K58" s="216"/>
      <c r="L58" s="233"/>
      <c r="M58" s="50">
        <v>990653</v>
      </c>
      <c r="N58" s="250"/>
      <c r="Q58" s="95">
        <f>IF(AND(Q52="-",Q55="-"),"-",SUM(Q55)-SUM(Q52))</f>
        <v>990652567</v>
      </c>
    </row>
    <row r="59" spans="1:17" s="95" customFormat="1">
      <c r="A59" s="191" t="s">
        <v>132</v>
      </c>
      <c r="B59" s="96"/>
      <c r="C59" s="205" t="s">
        <v>320</v>
      </c>
      <c r="D59" s="217"/>
      <c r="E59" s="217"/>
      <c r="F59" s="217"/>
      <c r="G59" s="217"/>
      <c r="H59" s="217"/>
      <c r="I59" s="217"/>
      <c r="J59" s="217"/>
      <c r="K59" s="217"/>
      <c r="L59" s="234"/>
      <c r="M59" s="50">
        <v>-47385</v>
      </c>
      <c r="N59" s="250" t="s">
        <v>270</v>
      </c>
      <c r="Q59" s="95">
        <f>IF(AND(Q36="-",Q50="-",Q58="-"),"-",SUM(Q36,Q50,Q58))</f>
        <v>-47384839</v>
      </c>
    </row>
    <row r="60" spans="1:17" s="95" customFormat="1" ht="14.25">
      <c r="A60" s="191" t="s">
        <v>136</v>
      </c>
      <c r="B60" s="96"/>
      <c r="C60" s="206" t="s">
        <v>123</v>
      </c>
      <c r="D60" s="218"/>
      <c r="E60" s="218"/>
      <c r="F60" s="218"/>
      <c r="G60" s="218"/>
      <c r="H60" s="218"/>
      <c r="I60" s="218"/>
      <c r="J60" s="218"/>
      <c r="K60" s="218"/>
      <c r="L60" s="235"/>
      <c r="M60" s="50">
        <v>971410</v>
      </c>
      <c r="N60" s="250"/>
      <c r="Q60" s="95">
        <v>971409805</v>
      </c>
    </row>
    <row r="61" spans="1:17" s="95" customFormat="1" ht="14.25" hidden="1">
      <c r="A61" s="191">
        <v>4435000</v>
      </c>
      <c r="B61" s="96"/>
      <c r="C61" s="207" t="s">
        <v>248</v>
      </c>
      <c r="D61" s="219"/>
      <c r="E61" s="219"/>
      <c r="F61" s="219"/>
      <c r="G61" s="219"/>
      <c r="H61" s="219"/>
      <c r="I61" s="219"/>
      <c r="J61" s="219"/>
      <c r="K61" s="219"/>
      <c r="L61" s="236"/>
      <c r="M61" s="242" t="s">
        <v>39</v>
      </c>
      <c r="N61" s="250"/>
      <c r="Q61" s="95" t="s">
        <v>39</v>
      </c>
    </row>
    <row r="62" spans="1:17" s="95" customFormat="1" ht="14.25">
      <c r="A62" s="191" t="s">
        <v>263</v>
      </c>
      <c r="B62" s="96"/>
      <c r="C62" s="208" t="s">
        <v>22</v>
      </c>
      <c r="D62" s="220"/>
      <c r="E62" s="220"/>
      <c r="F62" s="220"/>
      <c r="G62" s="220"/>
      <c r="H62" s="220"/>
      <c r="I62" s="220"/>
      <c r="J62" s="220"/>
      <c r="K62" s="220"/>
      <c r="L62" s="237"/>
      <c r="M62" s="36">
        <v>924025</v>
      </c>
      <c r="N62" s="251"/>
      <c r="Q62" s="95">
        <f>IF(COUNTIF(Q59:Q61,"-")=COUNTA(Q59:Q61),"-",SUM(Q59:Q61))</f>
        <v>924024966</v>
      </c>
    </row>
    <row r="63" spans="1:17" s="95" customFormat="1" ht="14.25">
      <c r="A63" s="191"/>
      <c r="B63" s="96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43"/>
      <c r="N63" s="252"/>
    </row>
    <row r="64" spans="1:17" s="95" customFormat="1">
      <c r="A64" s="191" t="s">
        <v>321</v>
      </c>
      <c r="B64" s="96"/>
      <c r="C64" s="210" t="s">
        <v>147</v>
      </c>
      <c r="D64" s="221"/>
      <c r="E64" s="221"/>
      <c r="F64" s="221"/>
      <c r="G64" s="221"/>
      <c r="H64" s="221"/>
      <c r="I64" s="221"/>
      <c r="J64" s="221"/>
      <c r="K64" s="221"/>
      <c r="L64" s="221"/>
      <c r="M64" s="244">
        <v>208133</v>
      </c>
      <c r="N64" s="253"/>
      <c r="Q64" s="95">
        <v>208133233</v>
      </c>
    </row>
    <row r="65" spans="1:17" s="95" customFormat="1">
      <c r="A65" s="191" t="s">
        <v>322</v>
      </c>
      <c r="B65" s="96"/>
      <c r="C65" s="205" t="s">
        <v>143</v>
      </c>
      <c r="D65" s="217"/>
      <c r="E65" s="217"/>
      <c r="F65" s="217"/>
      <c r="G65" s="217"/>
      <c r="H65" s="217"/>
      <c r="I65" s="217"/>
      <c r="J65" s="217"/>
      <c r="K65" s="217"/>
      <c r="L65" s="217"/>
      <c r="M65" s="50">
        <v>8881</v>
      </c>
      <c r="N65" s="250"/>
      <c r="Q65" s="95">
        <v>8880521</v>
      </c>
    </row>
    <row r="66" spans="1:17" s="95" customFormat="1" ht="14.25">
      <c r="A66" s="191" t="s">
        <v>323</v>
      </c>
      <c r="B66" s="96"/>
      <c r="C66" s="211" t="s">
        <v>183</v>
      </c>
      <c r="D66" s="222"/>
      <c r="E66" s="222"/>
      <c r="F66" s="222"/>
      <c r="G66" s="222"/>
      <c r="H66" s="222"/>
      <c r="I66" s="222"/>
      <c r="J66" s="222"/>
      <c r="K66" s="222"/>
      <c r="L66" s="222"/>
      <c r="M66" s="52">
        <v>217014</v>
      </c>
      <c r="N66" s="254"/>
      <c r="Q66" s="95">
        <f>IF(COUNTIF(Q64:Q65,"-")=COUNTA(Q64:Q65),"-",SUM(Q64:Q65))</f>
        <v>217013754</v>
      </c>
    </row>
    <row r="67" spans="1:17" s="95" customFormat="1" ht="14.25">
      <c r="A67" s="191" t="s">
        <v>324</v>
      </c>
      <c r="B67" s="96"/>
      <c r="C67" s="212" t="s">
        <v>325</v>
      </c>
      <c r="D67" s="223"/>
      <c r="E67" s="227"/>
      <c r="F67" s="223"/>
      <c r="G67" s="223"/>
      <c r="H67" s="223"/>
      <c r="I67" s="223"/>
      <c r="J67" s="223"/>
      <c r="K67" s="223"/>
      <c r="L67" s="223"/>
      <c r="M67" s="36">
        <v>1141039</v>
      </c>
      <c r="N67" s="251"/>
      <c r="Q67" s="95">
        <f>IF(AND(Q62="-",Q66="-"),"-",SUM(Q62,Q66))</f>
        <v>1141038720</v>
      </c>
    </row>
    <row r="68" spans="1:17" s="95" customFormat="1" ht="6.75" customHeight="1">
      <c r="A68" s="191"/>
      <c r="B68" s="96"/>
      <c r="C68" s="195"/>
      <c r="D68" s="195"/>
      <c r="E68" s="228"/>
      <c r="F68" s="195"/>
      <c r="G68" s="195"/>
      <c r="H68" s="195"/>
      <c r="I68" s="229"/>
      <c r="J68" s="96"/>
      <c r="K68" s="96"/>
      <c r="L68" s="96"/>
      <c r="M68" s="96"/>
      <c r="N68" s="96"/>
    </row>
    <row r="69" spans="1:17" s="95" customFormat="1">
      <c r="A69" s="191"/>
      <c r="B69" s="96"/>
      <c r="C69" s="195"/>
      <c r="D69" s="224" t="s">
        <v>15</v>
      </c>
      <c r="E69" s="228"/>
      <c r="F69" s="195"/>
      <c r="G69" s="195"/>
      <c r="H69" s="195"/>
      <c r="I69" s="229"/>
      <c r="J69" s="96"/>
      <c r="K69" s="96"/>
      <c r="L69" s="96"/>
      <c r="M69" s="96"/>
      <c r="N69" s="96"/>
    </row>
  </sheetData>
  <mergeCells count="9">
    <mergeCell ref="C9:N9"/>
    <mergeCell ref="C10:N10"/>
    <mergeCell ref="C11:N11"/>
    <mergeCell ref="C59:L59"/>
    <mergeCell ref="C60:L60"/>
    <mergeCell ref="C61:L61"/>
    <mergeCell ref="C62:L62"/>
    <mergeCell ref="C13:L14"/>
    <mergeCell ref="M13:N14"/>
  </mergeCells>
  <phoneticPr fontId="3"/>
  <pageMargins left="0.7" right="0.7" top="0.39370078740157483" bottom="0.39370078740157483" header="0.51181102362204722" footer="0.51181102362204722"/>
  <pageSetup paperSize="9" scale="94" fitToWidth="1" fitToHeight="1" orientation="portrait" usePrinterDefaults="1"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W65"/>
  <sheetViews>
    <sheetView showGridLines="0" topLeftCell="B1" zoomScale="85" zoomScaleNormal="85" zoomScaleSheetLayoutView="85" workbookViewId="0"/>
  </sheetViews>
  <sheetFormatPr defaultRowHeight="13.5"/>
  <cols>
    <col min="1" max="1" width="9" style="255" hidden="1" customWidth="1"/>
    <col min="2" max="2" width="0.75" style="13" customWidth="1"/>
    <col min="3" max="3" width="1.375" style="13" customWidth="1"/>
    <col min="4" max="4" width="1.5" style="13" customWidth="1"/>
    <col min="5" max="6" width="1.625" style="13" customWidth="1"/>
    <col min="7" max="7" width="1.5" style="13" customWidth="1"/>
    <col min="8" max="8" width="1.625" style="13" customWidth="1"/>
    <col min="9" max="15" width="2.125" style="13" customWidth="1"/>
    <col min="16" max="16" width="6.625" style="13" customWidth="1"/>
    <col min="17" max="17" width="24.125" style="13" bestFit="1" customWidth="1"/>
    <col min="18" max="18" width="3.375" style="13" customWidth="1"/>
    <col min="19" max="19" width="24.125" style="13" bestFit="1" customWidth="1"/>
    <col min="20" max="20" width="3.75" style="13" bestFit="1" customWidth="1"/>
    <col min="21" max="21" width="24.125" style="13" bestFit="1" customWidth="1"/>
    <col min="22" max="22" width="3.375" style="13" customWidth="1"/>
    <col min="23" max="23" width="0.75" style="13" customWidth="1"/>
    <col min="24" max="16384" width="9" style="13" customWidth="1"/>
  </cols>
  <sheetData>
    <row r="1" spans="1:23">
      <c r="C1" s="13" t="s">
        <v>226</v>
      </c>
    </row>
    <row r="2" spans="1:23">
      <c r="C2" s="13" t="s">
        <v>344</v>
      </c>
    </row>
    <row r="3" spans="1:23">
      <c r="C3" s="13" t="s">
        <v>333</v>
      </c>
    </row>
    <row r="4" spans="1:23">
      <c r="C4" s="13" t="s">
        <v>345</v>
      </c>
    </row>
    <row r="5" spans="1:23">
      <c r="C5" s="13" t="s">
        <v>307</v>
      </c>
    </row>
    <row r="6" spans="1:23">
      <c r="C6" s="13" t="s">
        <v>346</v>
      </c>
    </row>
    <row r="7" spans="1:23">
      <c r="C7" s="13" t="s">
        <v>347</v>
      </c>
    </row>
    <row r="8" spans="1:23" s="2" customFormat="1">
      <c r="A8" s="1"/>
      <c r="B8" s="256"/>
      <c r="D8" s="266"/>
      <c r="E8" s="266"/>
      <c r="F8" s="266"/>
      <c r="G8" s="266"/>
      <c r="H8" s="266"/>
      <c r="I8" s="266"/>
    </row>
    <row r="9" spans="1:23" ht="24">
      <c r="C9" s="257" t="s">
        <v>351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"/>
    </row>
    <row r="10" spans="1:23" ht="14.25">
      <c r="C10" s="101" t="s">
        <v>349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2"/>
    </row>
    <row r="11" spans="1:23" ht="14.25">
      <c r="C11" s="101" t="s">
        <v>127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2"/>
    </row>
    <row r="12" spans="1:23" ht="15.75" customHeight="1"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28"/>
      <c r="Q12" s="102"/>
      <c r="R12" s="128"/>
      <c r="S12" s="102"/>
      <c r="T12" s="102"/>
      <c r="U12" s="102"/>
      <c r="V12" s="164" t="s">
        <v>348</v>
      </c>
      <c r="W12" s="2"/>
    </row>
    <row r="13" spans="1:23" ht="14.25">
      <c r="A13" s="255" t="s">
        <v>326</v>
      </c>
      <c r="C13" s="258" t="s">
        <v>0</v>
      </c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88"/>
      <c r="Q13" s="295" t="s">
        <v>327</v>
      </c>
      <c r="R13" s="305"/>
      <c r="S13" s="317"/>
      <c r="T13" s="317"/>
      <c r="U13" s="317"/>
      <c r="V13" s="317"/>
    </row>
    <row r="14" spans="1:23">
      <c r="A14" s="255" t="s">
        <v>59</v>
      </c>
      <c r="C14" s="259"/>
      <c r="D14" s="268"/>
      <c r="E14" s="275" t="s">
        <v>19</v>
      </c>
      <c r="F14" s="275"/>
      <c r="G14" s="275"/>
      <c r="H14" s="275"/>
      <c r="I14" s="268"/>
      <c r="J14" s="275"/>
      <c r="K14" s="275"/>
      <c r="L14" s="275"/>
      <c r="M14" s="275"/>
      <c r="N14" s="268"/>
      <c r="O14" s="268"/>
      <c r="P14" s="268"/>
      <c r="Q14" s="296">
        <v>17919417</v>
      </c>
      <c r="R14" s="306" t="s">
        <v>270</v>
      </c>
    </row>
    <row r="15" spans="1:23">
      <c r="A15" s="255" t="s">
        <v>187</v>
      </c>
      <c r="C15" s="260"/>
      <c r="D15" s="269"/>
      <c r="E15" s="269"/>
      <c r="F15" s="21" t="s">
        <v>188</v>
      </c>
      <c r="G15" s="21"/>
      <c r="H15" s="21"/>
      <c r="I15" s="21"/>
      <c r="J15" s="21"/>
      <c r="K15" s="21"/>
      <c r="L15" s="21"/>
      <c r="M15" s="21"/>
      <c r="N15" s="269"/>
      <c r="O15" s="269"/>
      <c r="P15" s="269"/>
      <c r="Q15" s="297">
        <v>8142607</v>
      </c>
      <c r="R15" s="307" t="s">
        <v>270</v>
      </c>
    </row>
    <row r="16" spans="1:23">
      <c r="A16" s="255" t="s">
        <v>189</v>
      </c>
      <c r="C16" s="260"/>
      <c r="D16" s="269"/>
      <c r="E16" s="269"/>
      <c r="F16" s="21"/>
      <c r="G16" s="21" t="s">
        <v>191</v>
      </c>
      <c r="H16" s="21"/>
      <c r="I16" s="21"/>
      <c r="J16" s="21"/>
      <c r="K16" s="21"/>
      <c r="L16" s="21"/>
      <c r="M16" s="21"/>
      <c r="N16" s="269"/>
      <c r="O16" s="269"/>
      <c r="P16" s="269"/>
      <c r="Q16" s="297">
        <v>3047005</v>
      </c>
      <c r="R16" s="307" t="s">
        <v>270</v>
      </c>
      <c r="T16" s="13" t="s">
        <v>111</v>
      </c>
    </row>
    <row r="17" spans="1:18">
      <c r="A17" s="255" t="s">
        <v>192</v>
      </c>
      <c r="C17" s="260"/>
      <c r="D17" s="269"/>
      <c r="E17" s="269"/>
      <c r="F17" s="21"/>
      <c r="G17" s="21"/>
      <c r="H17" s="21" t="s">
        <v>193</v>
      </c>
      <c r="I17" s="21"/>
      <c r="J17" s="21"/>
      <c r="K17" s="21"/>
      <c r="L17" s="21"/>
      <c r="M17" s="21"/>
      <c r="N17" s="269"/>
      <c r="O17" s="269"/>
      <c r="P17" s="269"/>
      <c r="Q17" s="297">
        <v>2123166</v>
      </c>
      <c r="R17" s="307" t="s">
        <v>312</v>
      </c>
    </row>
    <row r="18" spans="1:18">
      <c r="A18" s="255" t="s">
        <v>195</v>
      </c>
      <c r="C18" s="260"/>
      <c r="D18" s="269"/>
      <c r="E18" s="269"/>
      <c r="F18" s="21"/>
      <c r="G18" s="21"/>
      <c r="H18" s="21" t="s">
        <v>194</v>
      </c>
      <c r="I18" s="21"/>
      <c r="J18" s="21"/>
      <c r="K18" s="21"/>
      <c r="L18" s="21"/>
      <c r="M18" s="21"/>
      <c r="N18" s="269"/>
      <c r="O18" s="269"/>
      <c r="P18" s="269"/>
      <c r="Q18" s="297">
        <v>205030</v>
      </c>
      <c r="R18" s="307" t="s">
        <v>312</v>
      </c>
    </row>
    <row r="19" spans="1:18">
      <c r="A19" s="255" t="s">
        <v>197</v>
      </c>
      <c r="C19" s="260"/>
      <c r="D19" s="269"/>
      <c r="E19" s="269"/>
      <c r="F19" s="21"/>
      <c r="G19" s="21"/>
      <c r="H19" s="21" t="s">
        <v>199</v>
      </c>
      <c r="I19" s="21"/>
      <c r="J19" s="21"/>
      <c r="K19" s="21"/>
      <c r="L19" s="21"/>
      <c r="M19" s="21"/>
      <c r="N19" s="269"/>
      <c r="O19" s="269"/>
      <c r="P19" s="269"/>
      <c r="Q19" s="297" t="s">
        <v>39</v>
      </c>
      <c r="R19" s="307" t="s">
        <v>312</v>
      </c>
    </row>
    <row r="20" spans="1:18">
      <c r="A20" s="255" t="s">
        <v>71</v>
      </c>
      <c r="C20" s="260"/>
      <c r="D20" s="269"/>
      <c r="E20" s="269"/>
      <c r="F20" s="21"/>
      <c r="G20" s="21"/>
      <c r="H20" s="21" t="s">
        <v>64</v>
      </c>
      <c r="I20" s="21"/>
      <c r="J20" s="21"/>
      <c r="K20" s="21"/>
      <c r="L20" s="21"/>
      <c r="M20" s="21"/>
      <c r="N20" s="269"/>
      <c r="O20" s="269"/>
      <c r="P20" s="269"/>
      <c r="Q20" s="297">
        <v>718810</v>
      </c>
      <c r="R20" s="307" t="s">
        <v>312</v>
      </c>
    </row>
    <row r="21" spans="1:18">
      <c r="A21" s="255" t="s">
        <v>201</v>
      </c>
      <c r="C21" s="260"/>
      <c r="D21" s="269"/>
      <c r="E21" s="269"/>
      <c r="F21" s="21"/>
      <c r="G21" s="21" t="s">
        <v>202</v>
      </c>
      <c r="H21" s="21"/>
      <c r="I21" s="21"/>
      <c r="J21" s="21"/>
      <c r="K21" s="21"/>
      <c r="L21" s="21"/>
      <c r="M21" s="21"/>
      <c r="N21" s="269"/>
      <c r="O21" s="269"/>
      <c r="P21" s="269"/>
      <c r="Q21" s="297">
        <v>4789284</v>
      </c>
      <c r="R21" s="307" t="s">
        <v>270</v>
      </c>
    </row>
    <row r="22" spans="1:18">
      <c r="A22" s="255" t="s">
        <v>18</v>
      </c>
      <c r="C22" s="260"/>
      <c r="D22" s="269"/>
      <c r="E22" s="269"/>
      <c r="F22" s="21"/>
      <c r="G22" s="21"/>
      <c r="H22" s="21" t="s">
        <v>204</v>
      </c>
      <c r="I22" s="21"/>
      <c r="J22" s="21"/>
      <c r="K22" s="21"/>
      <c r="L22" s="21"/>
      <c r="M22" s="21"/>
      <c r="N22" s="269"/>
      <c r="O22" s="269"/>
      <c r="P22" s="269"/>
      <c r="Q22" s="297">
        <v>2573568</v>
      </c>
      <c r="R22" s="307" t="s">
        <v>312</v>
      </c>
    </row>
    <row r="23" spans="1:18">
      <c r="A23" s="255" t="s">
        <v>205</v>
      </c>
      <c r="C23" s="260"/>
      <c r="D23" s="269"/>
      <c r="E23" s="269"/>
      <c r="F23" s="21"/>
      <c r="G23" s="21"/>
      <c r="H23" s="21" t="s">
        <v>170</v>
      </c>
      <c r="I23" s="21"/>
      <c r="J23" s="21"/>
      <c r="K23" s="21"/>
      <c r="L23" s="21"/>
      <c r="M23" s="21"/>
      <c r="N23" s="269"/>
      <c r="O23" s="269"/>
      <c r="P23" s="269"/>
      <c r="Q23" s="297">
        <v>433768</v>
      </c>
      <c r="R23" s="307" t="s">
        <v>312</v>
      </c>
    </row>
    <row r="24" spans="1:18">
      <c r="A24" s="255" t="s">
        <v>156</v>
      </c>
      <c r="C24" s="260"/>
      <c r="D24" s="269"/>
      <c r="E24" s="269"/>
      <c r="F24" s="21"/>
      <c r="G24" s="21"/>
      <c r="H24" s="21" t="s">
        <v>190</v>
      </c>
      <c r="I24" s="21"/>
      <c r="J24" s="21"/>
      <c r="K24" s="21"/>
      <c r="L24" s="21"/>
      <c r="M24" s="21"/>
      <c r="N24" s="269"/>
      <c r="O24" s="269"/>
      <c r="P24" s="269"/>
      <c r="Q24" s="297">
        <v>1781949</v>
      </c>
      <c r="R24" s="307" t="s">
        <v>312</v>
      </c>
    </row>
    <row r="25" spans="1:18">
      <c r="A25" s="255" t="s">
        <v>207</v>
      </c>
      <c r="C25" s="260"/>
      <c r="D25" s="269"/>
      <c r="E25" s="269"/>
      <c r="F25" s="21"/>
      <c r="G25" s="21"/>
      <c r="H25" s="21" t="s">
        <v>64</v>
      </c>
      <c r="I25" s="21"/>
      <c r="J25" s="21"/>
      <c r="K25" s="21"/>
      <c r="L25" s="21"/>
      <c r="M25" s="21"/>
      <c r="N25" s="269"/>
      <c r="O25" s="269"/>
      <c r="P25" s="269"/>
      <c r="Q25" s="297" t="s">
        <v>39</v>
      </c>
      <c r="R25" s="307" t="s">
        <v>312</v>
      </c>
    </row>
    <row r="26" spans="1:18">
      <c r="A26" s="255" t="s">
        <v>208</v>
      </c>
      <c r="C26" s="260"/>
      <c r="D26" s="269"/>
      <c r="E26" s="269"/>
      <c r="F26" s="21"/>
      <c r="G26" s="21" t="s">
        <v>209</v>
      </c>
      <c r="H26" s="21"/>
      <c r="I26" s="21"/>
      <c r="J26" s="21"/>
      <c r="K26" s="21"/>
      <c r="L26" s="21"/>
      <c r="M26" s="21"/>
      <c r="N26" s="269"/>
      <c r="O26" s="269"/>
      <c r="P26" s="269"/>
      <c r="Q26" s="297">
        <v>306317</v>
      </c>
      <c r="R26" s="307" t="s">
        <v>312</v>
      </c>
    </row>
    <row r="27" spans="1:18">
      <c r="A27" s="255" t="s">
        <v>210</v>
      </c>
      <c r="C27" s="260"/>
      <c r="D27" s="269"/>
      <c r="E27" s="269"/>
      <c r="F27" s="21"/>
      <c r="G27" s="21"/>
      <c r="H27" s="269" t="s">
        <v>213</v>
      </c>
      <c r="I27" s="269"/>
      <c r="J27" s="21"/>
      <c r="K27" s="269"/>
      <c r="L27" s="21"/>
      <c r="M27" s="21"/>
      <c r="N27" s="269"/>
      <c r="O27" s="269"/>
      <c r="P27" s="269"/>
      <c r="Q27" s="297">
        <v>174891</v>
      </c>
      <c r="R27" s="307" t="s">
        <v>312</v>
      </c>
    </row>
    <row r="28" spans="1:18">
      <c r="A28" s="255" t="s">
        <v>141</v>
      </c>
      <c r="C28" s="260"/>
      <c r="D28" s="269"/>
      <c r="E28" s="269"/>
      <c r="F28" s="21"/>
      <c r="G28" s="21"/>
      <c r="H28" s="21" t="s">
        <v>214</v>
      </c>
      <c r="I28" s="21"/>
      <c r="J28" s="21"/>
      <c r="K28" s="21"/>
      <c r="L28" s="21"/>
      <c r="M28" s="21"/>
      <c r="N28" s="269"/>
      <c r="O28" s="269"/>
      <c r="P28" s="269"/>
      <c r="Q28" s="297">
        <v>17123</v>
      </c>
      <c r="R28" s="307" t="s">
        <v>312</v>
      </c>
    </row>
    <row r="29" spans="1:18">
      <c r="A29" s="255" t="s">
        <v>216</v>
      </c>
      <c r="C29" s="260"/>
      <c r="D29" s="269"/>
      <c r="E29" s="269"/>
      <c r="F29" s="21"/>
      <c r="G29" s="21"/>
      <c r="H29" s="21" t="s">
        <v>64</v>
      </c>
      <c r="I29" s="21"/>
      <c r="J29" s="21"/>
      <c r="K29" s="21"/>
      <c r="L29" s="21"/>
      <c r="M29" s="21"/>
      <c r="N29" s="269"/>
      <c r="O29" s="269"/>
      <c r="P29" s="269"/>
      <c r="Q29" s="297">
        <v>114303</v>
      </c>
      <c r="R29" s="307" t="s">
        <v>312</v>
      </c>
    </row>
    <row r="30" spans="1:18">
      <c r="A30" s="255" t="s">
        <v>217</v>
      </c>
      <c r="C30" s="260"/>
      <c r="D30" s="269"/>
      <c r="E30" s="269"/>
      <c r="F30" s="269" t="s">
        <v>219</v>
      </c>
      <c r="G30" s="269"/>
      <c r="H30" s="21"/>
      <c r="I30" s="269"/>
      <c r="J30" s="21"/>
      <c r="K30" s="21"/>
      <c r="L30" s="21"/>
      <c r="M30" s="21"/>
      <c r="N30" s="269"/>
      <c r="O30" s="269"/>
      <c r="P30" s="269"/>
      <c r="Q30" s="297">
        <v>9776810</v>
      </c>
      <c r="R30" s="307" t="s">
        <v>270</v>
      </c>
    </row>
    <row r="31" spans="1:18">
      <c r="A31" s="255" t="s">
        <v>157</v>
      </c>
      <c r="C31" s="260"/>
      <c r="D31" s="269"/>
      <c r="E31" s="269"/>
      <c r="F31" s="21"/>
      <c r="G31" s="21" t="s">
        <v>220</v>
      </c>
      <c r="H31" s="21"/>
      <c r="I31" s="269"/>
      <c r="J31" s="21"/>
      <c r="K31" s="21"/>
      <c r="L31" s="21"/>
      <c r="M31" s="21"/>
      <c r="N31" s="269"/>
      <c r="O31" s="269"/>
      <c r="P31" s="269"/>
      <c r="Q31" s="297">
        <v>4103799</v>
      </c>
      <c r="R31" s="307" t="s">
        <v>312</v>
      </c>
    </row>
    <row r="32" spans="1:18">
      <c r="A32" s="255" t="s">
        <v>88</v>
      </c>
      <c r="C32" s="260"/>
      <c r="D32" s="269"/>
      <c r="E32" s="269"/>
      <c r="F32" s="21"/>
      <c r="G32" s="21" t="s">
        <v>221</v>
      </c>
      <c r="H32" s="21"/>
      <c r="I32" s="269"/>
      <c r="J32" s="21"/>
      <c r="K32" s="21"/>
      <c r="L32" s="21"/>
      <c r="M32" s="21"/>
      <c r="N32" s="269"/>
      <c r="O32" s="269"/>
      <c r="P32" s="269"/>
      <c r="Q32" s="297">
        <v>3545974</v>
      </c>
      <c r="R32" s="307" t="s">
        <v>312</v>
      </c>
    </row>
    <row r="33" spans="1:22">
      <c r="A33" s="255" t="s">
        <v>9</v>
      </c>
      <c r="C33" s="260"/>
      <c r="D33" s="269"/>
      <c r="E33" s="269"/>
      <c r="F33" s="21"/>
      <c r="G33" s="21" t="s">
        <v>1</v>
      </c>
      <c r="H33" s="21"/>
      <c r="I33" s="269"/>
      <c r="J33" s="21"/>
      <c r="K33" s="21"/>
      <c r="L33" s="21"/>
      <c r="M33" s="21"/>
      <c r="N33" s="269"/>
      <c r="O33" s="269"/>
      <c r="P33" s="269"/>
      <c r="Q33" s="297">
        <v>2107498</v>
      </c>
      <c r="R33" s="307" t="s">
        <v>312</v>
      </c>
    </row>
    <row r="34" spans="1:22">
      <c r="A34" s="255" t="s">
        <v>84</v>
      </c>
      <c r="C34" s="260"/>
      <c r="D34" s="269"/>
      <c r="E34" s="269"/>
      <c r="F34" s="21"/>
      <c r="G34" s="21" t="s">
        <v>64</v>
      </c>
      <c r="H34" s="21"/>
      <c r="I34" s="21"/>
      <c r="J34" s="21"/>
      <c r="K34" s="21"/>
      <c r="L34" s="21"/>
      <c r="M34" s="21"/>
      <c r="N34" s="269"/>
      <c r="O34" s="269"/>
      <c r="P34" s="269"/>
      <c r="Q34" s="297">
        <v>19540</v>
      </c>
      <c r="R34" s="307" t="s">
        <v>312</v>
      </c>
    </row>
    <row r="35" spans="1:22">
      <c r="A35" s="255" t="s">
        <v>200</v>
      </c>
      <c r="C35" s="260"/>
      <c r="D35" s="269"/>
      <c r="E35" s="21" t="s">
        <v>223</v>
      </c>
      <c r="F35" s="21"/>
      <c r="G35" s="21"/>
      <c r="H35" s="21"/>
      <c r="I35" s="21"/>
      <c r="J35" s="21"/>
      <c r="K35" s="21"/>
      <c r="L35" s="269"/>
      <c r="M35" s="269"/>
      <c r="N35" s="269"/>
      <c r="O35" s="285"/>
      <c r="P35" s="289"/>
      <c r="Q35" s="297">
        <v>901038</v>
      </c>
      <c r="R35" s="307" t="s">
        <v>312</v>
      </c>
    </row>
    <row r="36" spans="1:22">
      <c r="A36" s="255" t="s">
        <v>224</v>
      </c>
      <c r="C36" s="260"/>
      <c r="D36" s="269"/>
      <c r="E36" s="269"/>
      <c r="F36" s="21" t="s">
        <v>225</v>
      </c>
      <c r="G36" s="21"/>
      <c r="H36" s="21"/>
      <c r="I36" s="21"/>
      <c r="J36" s="21"/>
      <c r="K36" s="21"/>
      <c r="L36" s="269"/>
      <c r="M36" s="269"/>
      <c r="N36" s="269"/>
      <c r="O36" s="285"/>
      <c r="P36" s="289"/>
      <c r="Q36" s="297">
        <v>333277</v>
      </c>
      <c r="R36" s="307" t="s">
        <v>312</v>
      </c>
    </row>
    <row r="37" spans="1:22">
      <c r="A37" s="255" t="s">
        <v>227</v>
      </c>
      <c r="C37" s="260"/>
      <c r="D37" s="269"/>
      <c r="E37" s="269"/>
      <c r="F37" s="21" t="s">
        <v>64</v>
      </c>
      <c r="G37" s="21"/>
      <c r="H37" s="269"/>
      <c r="I37" s="21"/>
      <c r="J37" s="21"/>
      <c r="K37" s="21"/>
      <c r="L37" s="269"/>
      <c r="M37" s="269"/>
      <c r="N37" s="269"/>
      <c r="O37" s="285"/>
      <c r="P37" s="289"/>
      <c r="Q37" s="298">
        <v>567761</v>
      </c>
      <c r="R37" s="308" t="s">
        <v>312</v>
      </c>
      <c r="S37" s="260"/>
      <c r="T37" s="269"/>
      <c r="U37" s="269"/>
      <c r="V37" s="269"/>
    </row>
    <row r="38" spans="1:22">
      <c r="A38" s="255" t="s">
        <v>173</v>
      </c>
      <c r="C38" s="261"/>
      <c r="D38" s="270" t="s">
        <v>186</v>
      </c>
      <c r="E38" s="270"/>
      <c r="F38" s="277"/>
      <c r="G38" s="277"/>
      <c r="H38" s="270"/>
      <c r="I38" s="277"/>
      <c r="J38" s="277"/>
      <c r="K38" s="277"/>
      <c r="L38" s="270"/>
      <c r="M38" s="270"/>
      <c r="N38" s="270"/>
      <c r="O38" s="286"/>
      <c r="P38" s="286"/>
      <c r="Q38" s="299">
        <v>-17018380</v>
      </c>
      <c r="R38" s="309" t="s">
        <v>270</v>
      </c>
      <c r="S38" s="269"/>
      <c r="T38" s="269"/>
      <c r="U38" s="269"/>
      <c r="V38" s="269"/>
    </row>
    <row r="39" spans="1:22">
      <c r="A39" s="255" t="s">
        <v>228</v>
      </c>
      <c r="C39" s="260"/>
      <c r="D39" s="269"/>
      <c r="E39" s="21" t="s">
        <v>230</v>
      </c>
      <c r="F39" s="21"/>
      <c r="G39" s="21"/>
      <c r="H39" s="269"/>
      <c r="I39" s="21"/>
      <c r="J39" s="21"/>
      <c r="K39" s="21"/>
      <c r="L39" s="269"/>
      <c r="M39" s="269"/>
      <c r="N39" s="269"/>
      <c r="O39" s="285"/>
      <c r="P39" s="285"/>
      <c r="Q39" s="297">
        <v>217465</v>
      </c>
      <c r="R39" s="54" t="s">
        <v>312</v>
      </c>
      <c r="S39" s="269"/>
      <c r="T39" s="269"/>
      <c r="U39" s="269"/>
      <c r="V39" s="269"/>
    </row>
    <row r="40" spans="1:22">
      <c r="A40" s="255" t="s">
        <v>231</v>
      </c>
      <c r="C40" s="260"/>
      <c r="D40" s="269"/>
      <c r="E40" s="21"/>
      <c r="F40" s="21" t="s">
        <v>82</v>
      </c>
      <c r="G40" s="21"/>
      <c r="H40" s="269"/>
      <c r="I40" s="21"/>
      <c r="J40" s="21"/>
      <c r="K40" s="21"/>
      <c r="L40" s="269"/>
      <c r="M40" s="269"/>
      <c r="N40" s="269"/>
      <c r="O40" s="285"/>
      <c r="P40" s="285"/>
      <c r="Q40" s="297">
        <v>98425</v>
      </c>
      <c r="R40" s="307" t="s">
        <v>312</v>
      </c>
      <c r="S40" s="269"/>
      <c r="T40" s="269"/>
      <c r="U40" s="269"/>
      <c r="V40" s="269"/>
    </row>
    <row r="41" spans="1:22">
      <c r="A41" s="255" t="s">
        <v>234</v>
      </c>
      <c r="C41" s="260"/>
      <c r="D41" s="269"/>
      <c r="E41" s="269"/>
      <c r="F41" s="269" t="s">
        <v>235</v>
      </c>
      <c r="G41" s="269"/>
      <c r="H41" s="21"/>
      <c r="I41" s="269"/>
      <c r="J41" s="21"/>
      <c r="K41" s="21"/>
      <c r="L41" s="21"/>
      <c r="M41" s="21"/>
      <c r="N41" s="269"/>
      <c r="O41" s="269"/>
      <c r="P41" s="269"/>
      <c r="Q41" s="297">
        <v>99473</v>
      </c>
      <c r="R41" s="307" t="s">
        <v>312</v>
      </c>
    </row>
    <row r="42" spans="1:22">
      <c r="A42" s="255" t="s">
        <v>237</v>
      </c>
      <c r="C42" s="260"/>
      <c r="D42" s="269"/>
      <c r="E42" s="269"/>
      <c r="F42" s="21" t="s">
        <v>238</v>
      </c>
      <c r="G42" s="21"/>
      <c r="H42" s="21"/>
      <c r="I42" s="21"/>
      <c r="J42" s="21"/>
      <c r="K42" s="21"/>
      <c r="L42" s="21"/>
      <c r="M42" s="21"/>
      <c r="N42" s="269"/>
      <c r="O42" s="269"/>
      <c r="P42" s="269"/>
      <c r="Q42" s="297" t="s">
        <v>39</v>
      </c>
      <c r="R42" s="307" t="s">
        <v>312</v>
      </c>
    </row>
    <row r="43" spans="1:22">
      <c r="A43" s="255" t="s">
        <v>160</v>
      </c>
      <c r="C43" s="260"/>
      <c r="D43" s="269"/>
      <c r="E43" s="269"/>
      <c r="F43" s="21" t="s">
        <v>239</v>
      </c>
      <c r="G43" s="21"/>
      <c r="H43" s="21"/>
      <c r="I43" s="21"/>
      <c r="J43" s="21"/>
      <c r="K43" s="21"/>
      <c r="L43" s="21"/>
      <c r="M43" s="21"/>
      <c r="N43" s="269"/>
      <c r="O43" s="269"/>
      <c r="P43" s="269"/>
      <c r="Q43" s="297" t="s">
        <v>39</v>
      </c>
      <c r="R43" s="307" t="s">
        <v>312</v>
      </c>
    </row>
    <row r="44" spans="1:22">
      <c r="A44" s="255" t="s">
        <v>240</v>
      </c>
      <c r="C44" s="260"/>
      <c r="D44" s="269"/>
      <c r="E44" s="269"/>
      <c r="F44" s="21" t="s">
        <v>64</v>
      </c>
      <c r="G44" s="21"/>
      <c r="H44" s="21"/>
      <c r="I44" s="21"/>
      <c r="J44" s="21"/>
      <c r="K44" s="21"/>
      <c r="L44" s="21"/>
      <c r="M44" s="21"/>
      <c r="N44" s="269"/>
      <c r="O44" s="269"/>
      <c r="P44" s="269"/>
      <c r="Q44" s="297">
        <v>19567</v>
      </c>
      <c r="R44" s="307" t="s">
        <v>312</v>
      </c>
    </row>
    <row r="45" spans="1:22" ht="14.25">
      <c r="A45" s="255" t="s">
        <v>241</v>
      </c>
      <c r="C45" s="260"/>
      <c r="D45" s="269"/>
      <c r="E45" s="21" t="s">
        <v>242</v>
      </c>
      <c r="F45" s="21"/>
      <c r="G45" s="21"/>
      <c r="H45" s="21"/>
      <c r="I45" s="21"/>
      <c r="J45" s="21"/>
      <c r="K45" s="21"/>
      <c r="L45" s="21"/>
      <c r="M45" s="21"/>
      <c r="N45" s="269"/>
      <c r="O45" s="269"/>
      <c r="P45" s="269"/>
      <c r="Q45" s="297">
        <v>8314</v>
      </c>
      <c r="R45" s="54" t="s">
        <v>312</v>
      </c>
    </row>
    <row r="46" spans="1:22">
      <c r="A46" s="255" t="s">
        <v>142</v>
      </c>
      <c r="C46" s="260"/>
      <c r="D46" s="269"/>
      <c r="E46" s="269"/>
      <c r="F46" s="21" t="s">
        <v>243</v>
      </c>
      <c r="G46" s="21"/>
      <c r="H46" s="21"/>
      <c r="I46" s="21"/>
      <c r="J46" s="21"/>
      <c r="K46" s="21"/>
      <c r="L46" s="269"/>
      <c r="M46" s="269"/>
      <c r="N46" s="269"/>
      <c r="O46" s="285"/>
      <c r="P46" s="289"/>
      <c r="Q46" s="297">
        <v>8314</v>
      </c>
      <c r="R46" s="307" t="s">
        <v>312</v>
      </c>
      <c r="S46" s="318" t="s">
        <v>327</v>
      </c>
      <c r="T46" s="330"/>
      <c r="U46" s="330"/>
      <c r="V46" s="345"/>
    </row>
    <row r="47" spans="1:22" ht="14.25">
      <c r="A47" s="255" t="s">
        <v>244</v>
      </c>
      <c r="C47" s="262"/>
      <c r="D47" s="271"/>
      <c r="E47" s="271"/>
      <c r="F47" s="278" t="s">
        <v>64</v>
      </c>
      <c r="G47" s="278"/>
      <c r="H47" s="278"/>
      <c r="I47" s="278"/>
      <c r="J47" s="278"/>
      <c r="K47" s="278"/>
      <c r="L47" s="271"/>
      <c r="M47" s="271"/>
      <c r="N47" s="271"/>
      <c r="O47" s="287"/>
      <c r="P47" s="290"/>
      <c r="Q47" s="297" t="s">
        <v>39</v>
      </c>
      <c r="R47" s="307" t="s">
        <v>312</v>
      </c>
      <c r="S47" s="319" t="s">
        <v>180</v>
      </c>
      <c r="T47" s="331"/>
      <c r="U47" s="342" t="s">
        <v>184</v>
      </c>
      <c r="V47" s="346"/>
    </row>
    <row r="48" spans="1:22">
      <c r="A48" s="255" t="s">
        <v>245</v>
      </c>
      <c r="C48" s="261"/>
      <c r="D48" s="270" t="s">
        <v>218</v>
      </c>
      <c r="E48" s="270"/>
      <c r="F48" s="277"/>
      <c r="G48" s="277"/>
      <c r="H48" s="277"/>
      <c r="I48" s="277"/>
      <c r="J48" s="277"/>
      <c r="K48" s="277"/>
      <c r="L48" s="277"/>
      <c r="M48" s="277"/>
      <c r="N48" s="270"/>
      <c r="O48" s="270"/>
      <c r="P48" s="270"/>
      <c r="Q48" s="299">
        <v>-17227531</v>
      </c>
      <c r="R48" s="310" t="s">
        <v>312</v>
      </c>
      <c r="S48" s="320"/>
      <c r="T48" s="332"/>
      <c r="U48" s="343">
        <v>-17227531</v>
      </c>
      <c r="V48" s="347" t="s">
        <v>312</v>
      </c>
    </row>
    <row r="49" spans="1:22">
      <c r="A49" s="255" t="s">
        <v>247</v>
      </c>
      <c r="C49" s="260"/>
      <c r="D49" s="269" t="s">
        <v>249</v>
      </c>
      <c r="E49" s="269"/>
      <c r="F49" s="269"/>
      <c r="G49" s="269"/>
      <c r="H49" s="269"/>
      <c r="I49" s="269"/>
      <c r="J49" s="269"/>
      <c r="K49" s="269"/>
      <c r="L49" s="269"/>
      <c r="M49" s="21"/>
      <c r="N49" s="269"/>
      <c r="O49" s="269"/>
      <c r="P49" s="291"/>
      <c r="Q49" s="300">
        <v>17103778</v>
      </c>
      <c r="R49" s="311" t="s">
        <v>270</v>
      </c>
      <c r="S49" s="321"/>
      <c r="T49" s="333"/>
      <c r="U49" s="297">
        <v>17103778</v>
      </c>
      <c r="V49" s="312" t="s">
        <v>270</v>
      </c>
    </row>
    <row r="50" spans="1:22">
      <c r="A50" s="255" t="s">
        <v>236</v>
      </c>
      <c r="C50" s="260"/>
      <c r="D50" s="269"/>
      <c r="E50" s="269" t="s">
        <v>251</v>
      </c>
      <c r="F50" s="269"/>
      <c r="G50" s="121"/>
      <c r="H50" s="121"/>
      <c r="I50" s="121"/>
      <c r="J50" s="121"/>
      <c r="K50" s="121"/>
      <c r="L50" s="269"/>
      <c r="M50" s="21"/>
      <c r="N50" s="269"/>
      <c r="O50" s="269"/>
      <c r="P50" s="291"/>
      <c r="Q50" s="297">
        <v>12814798</v>
      </c>
      <c r="R50" s="312" t="s">
        <v>312</v>
      </c>
      <c r="S50" s="322"/>
      <c r="T50" s="334"/>
      <c r="U50" s="297">
        <v>12814798</v>
      </c>
      <c r="V50" s="312" t="s">
        <v>312</v>
      </c>
    </row>
    <row r="51" spans="1:22">
      <c r="A51" s="255" t="s">
        <v>252</v>
      </c>
      <c r="C51" s="262"/>
      <c r="D51" s="269"/>
      <c r="E51" s="269" t="s">
        <v>176</v>
      </c>
      <c r="F51" s="20"/>
      <c r="G51" s="20"/>
      <c r="H51" s="20"/>
      <c r="I51" s="20"/>
      <c r="J51" s="20"/>
      <c r="K51" s="20"/>
      <c r="L51" s="269"/>
      <c r="M51" s="21"/>
      <c r="N51" s="269"/>
      <c r="O51" s="269"/>
      <c r="P51" s="291"/>
      <c r="Q51" s="298">
        <v>4288981</v>
      </c>
      <c r="R51" s="313" t="s">
        <v>312</v>
      </c>
      <c r="S51" s="323"/>
      <c r="T51" s="335"/>
      <c r="U51" s="297">
        <v>4288981</v>
      </c>
      <c r="V51" s="312" t="s">
        <v>312</v>
      </c>
    </row>
    <row r="52" spans="1:22">
      <c r="A52" s="255" t="s">
        <v>253</v>
      </c>
      <c r="C52" s="261"/>
      <c r="D52" s="270" t="s">
        <v>105</v>
      </c>
      <c r="E52" s="270"/>
      <c r="F52" s="117"/>
      <c r="G52" s="117"/>
      <c r="H52" s="117"/>
      <c r="I52" s="282"/>
      <c r="J52" s="282"/>
      <c r="K52" s="282"/>
      <c r="L52" s="270"/>
      <c r="M52" s="270"/>
      <c r="N52" s="270"/>
      <c r="O52" s="270"/>
      <c r="P52" s="292"/>
      <c r="Q52" s="299">
        <v>-123753</v>
      </c>
      <c r="R52" s="310" t="s">
        <v>312</v>
      </c>
      <c r="S52" s="324"/>
      <c r="T52" s="336"/>
      <c r="U52" s="299">
        <v>-123753</v>
      </c>
      <c r="V52" s="310" t="s">
        <v>312</v>
      </c>
    </row>
    <row r="53" spans="1:22">
      <c r="A53" s="255" t="s">
        <v>254</v>
      </c>
      <c r="C53" s="260"/>
      <c r="D53" s="269" t="s">
        <v>339</v>
      </c>
      <c r="E53" s="269"/>
      <c r="F53" s="20"/>
      <c r="G53" s="20"/>
      <c r="H53" s="20"/>
      <c r="I53" s="121"/>
      <c r="J53" s="121"/>
      <c r="K53" s="121"/>
      <c r="L53" s="269"/>
      <c r="M53" s="269"/>
      <c r="N53" s="269"/>
      <c r="O53" s="269"/>
      <c r="P53" s="291"/>
      <c r="Q53" s="301"/>
      <c r="R53" s="314"/>
      <c r="S53" s="325">
        <v>1299893</v>
      </c>
      <c r="T53" s="337" t="s">
        <v>270</v>
      </c>
      <c r="U53" s="297">
        <v>-1299893</v>
      </c>
      <c r="V53" s="312" t="s">
        <v>270</v>
      </c>
    </row>
    <row r="54" spans="1:22">
      <c r="A54" s="255" t="s">
        <v>117</v>
      </c>
      <c r="C54" s="260"/>
      <c r="D54" s="269"/>
      <c r="E54" s="20" t="s">
        <v>255</v>
      </c>
      <c r="F54" s="20"/>
      <c r="G54" s="20"/>
      <c r="H54" s="121"/>
      <c r="I54" s="121"/>
      <c r="J54" s="121"/>
      <c r="K54" s="121"/>
      <c r="L54" s="269"/>
      <c r="M54" s="269"/>
      <c r="N54" s="269"/>
      <c r="O54" s="269"/>
      <c r="P54" s="291"/>
      <c r="Q54" s="301"/>
      <c r="R54" s="314"/>
      <c r="S54" s="326">
        <v>3541032</v>
      </c>
      <c r="T54" s="338" t="s">
        <v>312</v>
      </c>
      <c r="U54" s="297">
        <v>-3541032</v>
      </c>
      <c r="V54" s="312" t="s">
        <v>312</v>
      </c>
    </row>
    <row r="55" spans="1:22">
      <c r="A55" s="255" t="s">
        <v>256</v>
      </c>
      <c r="C55" s="260"/>
      <c r="D55" s="269"/>
      <c r="E55" s="20" t="s">
        <v>48</v>
      </c>
      <c r="F55" s="20"/>
      <c r="G55" s="20"/>
      <c r="H55" s="20"/>
      <c r="I55" s="121"/>
      <c r="J55" s="121"/>
      <c r="K55" s="121"/>
      <c r="L55" s="269"/>
      <c r="M55" s="269"/>
      <c r="N55" s="269"/>
      <c r="O55" s="269"/>
      <c r="P55" s="291"/>
      <c r="Q55" s="301"/>
      <c r="R55" s="314"/>
      <c r="S55" s="326">
        <v>-1881862</v>
      </c>
      <c r="T55" s="338" t="s">
        <v>312</v>
      </c>
      <c r="U55" s="297">
        <v>1881862</v>
      </c>
      <c r="V55" s="312" t="s">
        <v>312</v>
      </c>
    </row>
    <row r="56" spans="1:22">
      <c r="A56" s="255" t="s">
        <v>174</v>
      </c>
      <c r="C56" s="260"/>
      <c r="D56" s="269"/>
      <c r="E56" s="20" t="s">
        <v>257</v>
      </c>
      <c r="F56" s="20"/>
      <c r="G56" s="20"/>
      <c r="H56" s="20"/>
      <c r="I56" s="121"/>
      <c r="J56" s="121"/>
      <c r="K56" s="121"/>
      <c r="L56" s="269"/>
      <c r="M56" s="269"/>
      <c r="N56" s="269"/>
      <c r="O56" s="269"/>
      <c r="P56" s="291"/>
      <c r="Q56" s="301"/>
      <c r="R56" s="314"/>
      <c r="S56" s="326">
        <v>669871</v>
      </c>
      <c r="T56" s="338" t="s">
        <v>312</v>
      </c>
      <c r="U56" s="297">
        <v>-669871</v>
      </c>
      <c r="V56" s="312" t="s">
        <v>312</v>
      </c>
    </row>
    <row r="57" spans="1:22">
      <c r="A57" s="255" t="s">
        <v>258</v>
      </c>
      <c r="C57" s="260"/>
      <c r="D57" s="269"/>
      <c r="E57" s="20" t="s">
        <v>259</v>
      </c>
      <c r="F57" s="20"/>
      <c r="G57" s="20"/>
      <c r="H57" s="20"/>
      <c r="I57" s="121"/>
      <c r="J57" s="20"/>
      <c r="K57" s="121"/>
      <c r="L57" s="269"/>
      <c r="M57" s="269"/>
      <c r="N57" s="269"/>
      <c r="O57" s="269"/>
      <c r="P57" s="291"/>
      <c r="Q57" s="301"/>
      <c r="R57" s="314"/>
      <c r="S57" s="326">
        <v>-1029147</v>
      </c>
      <c r="T57" s="338" t="s">
        <v>312</v>
      </c>
      <c r="U57" s="297">
        <v>1029147</v>
      </c>
      <c r="V57" s="312" t="s">
        <v>312</v>
      </c>
    </row>
    <row r="58" spans="1:22">
      <c r="A58" s="255" t="s">
        <v>261</v>
      </c>
      <c r="C58" s="260"/>
      <c r="D58" s="269" t="s">
        <v>86</v>
      </c>
      <c r="E58" s="269"/>
      <c r="F58" s="20"/>
      <c r="G58" s="121"/>
      <c r="H58" s="121"/>
      <c r="I58" s="121"/>
      <c r="J58" s="121"/>
      <c r="K58" s="121"/>
      <c r="L58" s="269"/>
      <c r="M58" s="269"/>
      <c r="N58" s="269"/>
      <c r="O58" s="269"/>
      <c r="P58" s="291"/>
      <c r="Q58" s="297">
        <v>443442</v>
      </c>
      <c r="R58" s="312" t="s">
        <v>312</v>
      </c>
      <c r="S58" s="326">
        <v>443442</v>
      </c>
      <c r="T58" s="338" t="s">
        <v>312</v>
      </c>
      <c r="U58" s="344"/>
      <c r="V58" s="348"/>
    </row>
    <row r="59" spans="1:22">
      <c r="A59" s="255" t="s">
        <v>262</v>
      </c>
      <c r="C59" s="260"/>
      <c r="D59" s="269" t="s">
        <v>264</v>
      </c>
      <c r="E59" s="269"/>
      <c r="F59" s="20"/>
      <c r="G59" s="20"/>
      <c r="H59" s="121"/>
      <c r="I59" s="121"/>
      <c r="J59" s="121"/>
      <c r="K59" s="121"/>
      <c r="L59" s="269"/>
      <c r="M59" s="285"/>
      <c r="N59" s="285"/>
      <c r="O59" s="285"/>
      <c r="P59" s="289"/>
      <c r="Q59" s="297">
        <v>-207241</v>
      </c>
      <c r="R59" s="312" t="s">
        <v>312</v>
      </c>
      <c r="S59" s="326">
        <v>-207241</v>
      </c>
      <c r="T59" s="338" t="s">
        <v>312</v>
      </c>
      <c r="U59" s="344"/>
      <c r="V59" s="348"/>
    </row>
    <row r="60" spans="1:22">
      <c r="A60" s="255" t="s">
        <v>265</v>
      </c>
      <c r="C60" s="262"/>
      <c r="D60" s="271" t="s">
        <v>64</v>
      </c>
      <c r="E60" s="271"/>
      <c r="F60" s="116"/>
      <c r="G60" s="116"/>
      <c r="H60" s="116"/>
      <c r="I60" s="124"/>
      <c r="J60" s="124"/>
      <c r="K60" s="124"/>
      <c r="L60" s="271"/>
      <c r="M60" s="271"/>
      <c r="N60" s="271"/>
      <c r="O60" s="271"/>
      <c r="P60" s="293"/>
      <c r="Q60" s="297" t="s">
        <v>39</v>
      </c>
      <c r="R60" s="312" t="s">
        <v>312</v>
      </c>
      <c r="S60" s="326" t="s">
        <v>39</v>
      </c>
      <c r="T60" s="338" t="s">
        <v>312</v>
      </c>
      <c r="U60" s="297" t="s">
        <v>39</v>
      </c>
      <c r="V60" s="312" t="s">
        <v>312</v>
      </c>
    </row>
    <row r="61" spans="1:22">
      <c r="A61" s="255" t="s">
        <v>266</v>
      </c>
      <c r="C61" s="263" t="s">
        <v>269</v>
      </c>
      <c r="D61" s="272"/>
      <c r="E61" s="272"/>
      <c r="F61" s="279"/>
      <c r="G61" s="279"/>
      <c r="H61" s="281"/>
      <c r="I61" s="281"/>
      <c r="J61" s="284"/>
      <c r="K61" s="281"/>
      <c r="L61" s="272"/>
      <c r="M61" s="272"/>
      <c r="N61" s="272"/>
      <c r="O61" s="272"/>
      <c r="P61" s="294"/>
      <c r="Q61" s="299">
        <v>112448</v>
      </c>
      <c r="R61" s="310" t="s">
        <v>312</v>
      </c>
      <c r="S61" s="327">
        <v>1536094</v>
      </c>
      <c r="T61" s="339" t="s">
        <v>312</v>
      </c>
      <c r="U61" s="299">
        <v>-1423646</v>
      </c>
      <c r="V61" s="310" t="s">
        <v>312</v>
      </c>
    </row>
    <row r="62" spans="1:22" ht="14.25">
      <c r="A62" s="255" t="s">
        <v>61</v>
      </c>
      <c r="C62" s="264" t="s">
        <v>50</v>
      </c>
      <c r="D62" s="273"/>
      <c r="E62" s="273"/>
      <c r="F62" s="118"/>
      <c r="G62" s="118"/>
      <c r="H62" s="123"/>
      <c r="I62" s="123"/>
      <c r="J62" s="127"/>
      <c r="K62" s="123"/>
      <c r="L62" s="273"/>
      <c r="M62" s="273"/>
      <c r="N62" s="273"/>
      <c r="O62" s="273"/>
      <c r="P62" s="273"/>
      <c r="Q62" s="302">
        <v>37832127</v>
      </c>
      <c r="R62" s="315" t="s">
        <v>312</v>
      </c>
      <c r="S62" s="328">
        <v>62794618</v>
      </c>
      <c r="T62" s="340" t="s">
        <v>312</v>
      </c>
      <c r="U62" s="302">
        <v>-24962491</v>
      </c>
      <c r="V62" s="315" t="s">
        <v>312</v>
      </c>
    </row>
    <row r="63" spans="1:22" ht="14.25">
      <c r="A63" s="255" t="s">
        <v>271</v>
      </c>
      <c r="C63" s="265" t="s">
        <v>272</v>
      </c>
      <c r="D63" s="274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303">
        <v>37944575</v>
      </c>
      <c r="R63" s="316" t="s">
        <v>312</v>
      </c>
      <c r="S63" s="329">
        <v>64330712</v>
      </c>
      <c r="T63" s="341" t="s">
        <v>312</v>
      </c>
      <c r="U63" s="303">
        <v>-26386137</v>
      </c>
      <c r="V63" s="316" t="s">
        <v>312</v>
      </c>
    </row>
    <row r="64" spans="1:22" s="13" customFormat="1" ht="12" customHeight="1">
      <c r="A64" s="255"/>
      <c r="Q64" s="100"/>
      <c r="V64" s="2"/>
    </row>
    <row r="65" spans="1:21" s="13" customFormat="1">
      <c r="A65" s="255"/>
      <c r="C65" s="23"/>
      <c r="D65" s="23" t="s">
        <v>15</v>
      </c>
      <c r="E65" s="100"/>
      <c r="F65" s="280"/>
      <c r="G65" s="100"/>
      <c r="H65" s="100"/>
      <c r="I65" s="283"/>
      <c r="J65" s="283"/>
      <c r="K65" s="280"/>
      <c r="L65" s="280"/>
      <c r="M65" s="280"/>
      <c r="N65" s="225"/>
      <c r="O65" s="225"/>
      <c r="P65" s="225"/>
      <c r="Q65" s="304"/>
      <c r="R65" s="80"/>
      <c r="S65" s="80"/>
      <c r="T65" s="80"/>
      <c r="U65" s="80"/>
    </row>
  </sheetData>
  <mergeCells count="25">
    <mergeCell ref="C9:V9"/>
    <mergeCell ref="C10:V10"/>
    <mergeCell ref="C11:V11"/>
    <mergeCell ref="C13:P13"/>
    <mergeCell ref="Q13:R13"/>
    <mergeCell ref="O35:P35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Q53:R53"/>
    <mergeCell ref="Q54:R54"/>
    <mergeCell ref="Q55:R55"/>
    <mergeCell ref="Q56:R56"/>
    <mergeCell ref="Q57:R57"/>
    <mergeCell ref="U58:V58"/>
    <mergeCell ref="U59:V59"/>
  </mergeCells>
  <phoneticPr fontId="3"/>
  <pageMargins left="0.70866141732283472" right="0.70866141732283472" top="0.39370078740157483" bottom="0.39370078740157483" header="0.51181102362204722" footer="0.51181102362204722"/>
  <pageSetup paperSize="9" scale="7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CL16J201</dc:creator>
  <cp:lastModifiedBy>00440:佐藤 武志</cp:lastModifiedBy>
  <dcterms:created xsi:type="dcterms:W3CDTF">2019-07-28T23:42:17Z</dcterms:created>
  <dcterms:modified xsi:type="dcterms:W3CDTF">2019-07-29T00:10:28Z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2019-07-29T00:10:28Z</vt:filetime>
  </property>
</Properties>
</file>