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地方公会計関係\00　財務書類\2019年度（R01決算）\公表用データ\"/>
    </mc:Choice>
  </mc:AlternateContent>
  <bookViews>
    <workbookView xWindow="0" yWindow="0" windowWidth="20490" windowHeight="7770" tabRatio="82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行政コスト及び純資産変動計算書!$B$1:$W$65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AE29" i="5" s="1"/>
  <c r="AE69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D46" i="5" l="1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<sst xmlns="http://schemas.openxmlformats.org/spreadsheetml/2006/main" count="728" uniqueCount="360">
  <si>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</si>
  <si>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</si>
  <si>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</si>
  <si>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</si>
  <si>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</si>
  <si>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</si>
  <si>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</si>
  <si>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</si>
  <si>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</si>
  <si>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</si>
  <si>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</si>
  <si>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</si>
  <si>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</si>
  <si>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</si>
  <si>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</si>
  <si>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</si>
  <si>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</si>
  <si>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</si>
  <si>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</si>
  <si>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</si>
  <si>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</si>
  <si>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</si>
  <si>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</si>
  <si>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</si>
  <si>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</si>
  <si>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</si>
  <si>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</si>
  <si>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</si>
  <si>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</si>
  <si>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</si>
  <si>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</si>
  <si>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</si>
  <si>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</si>
  <si>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</si>
  <si>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</si>
  <si>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</si>
  <si>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</si>
  <si>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</si>
  <si>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</si>
  <si>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</si>
  <si>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</si>
  <si>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</si>
  <si>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</si>
  <si>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</si>
  <si>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</si>
  <si>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</si>
  <si>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</si>
  <si>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</si>
  <si>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</si>
  <si>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</si>
  <si>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</si>
  <si>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</si>
  <si>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</si>
  <si>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</si>
  <si>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</si>
  <si>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</si>
  <si>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</si>
  <si>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</si>
  <si>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</si>
  <si>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</si>
  <si>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</si>
  <si>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</si>
  <si>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</si>
  <si>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</si>
  <si>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</si>
  <si>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</si>
  <si>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</si>
  <si>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</si>
  <si>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</si>
  <si>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</si>
  <si>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</si>
  <si>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</si>
  <si>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</si>
  <si>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</si>
  <si>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</si>
  <si>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</si>
  <si>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</si>
  <si>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</si>
  <si>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</si>
  <si>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</si>
  <si>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</si>
  <si>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</si>
  <si>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</si>
  <si>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</si>
  <si>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</si>
  <si>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</si>
  <si>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</si>
  <si>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</si>
  <si>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</si>
  <si>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</si>
  <si>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</si>
  <si>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</si>
  <si>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</si>
  <si>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</si>
  <si>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</si>
  <si>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</si>
  <si>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</si>
  <si>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</si>
  <si>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</si>
  <si>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</si>
  <si>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</si>
  <si>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</si>
  <si>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</si>
  <si>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</si>
  <si>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</si>
  <si>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</si>
  <si>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</si>
  <si>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</si>
  <si>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</si>
  <si>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</si>
  <si>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</si>
  <si>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</si>
  <si>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</si>
  <si>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</si>
  <si>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</si>
  <si>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</si>
  <si>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</si>
  <si>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</si>
  <si>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</si>
  <si>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</si>
  <si>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</si>
  <si>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</si>
  <si>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</si>
  <si>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</si>
  <si>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</si>
  <si>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</si>
  <si>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</si>
  <si>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</si>
  <si>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</si>
  <si>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</si>
  <si>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</si>
  <si>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</si>
  <si>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</si>
  <si>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</si>
  <si>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</si>
  <si>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</si>
  <si>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</si>
  <si>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</si>
  <si>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</si>
  <si>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</si>
  <si>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</si>
  <si>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</si>
  <si>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</si>
  <si>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</si>
  <si>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</si>
  <si>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</si>
  <si>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</si>
  <si>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</si>
  <si>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</si>
  <si>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</si>
  <si>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</si>
  <si>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</si>
  <si>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</si>
  <si>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</si>
  <si>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</si>
  <si>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</si>
  <si>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</si>
  <si>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</si>
  <si>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</si>
  <si>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</si>
  <si>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</si>
  <si>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</si>
  <si>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</si>
  <si>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</si>
  <si>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</si>
  <si>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</si>
  <si>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</si>
  <si>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</si>
  <si>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</si>
  <si>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</si>
  <si>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</si>
  <si>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</si>
  <si>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</si>
  <si>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</si>
  <si>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</si>
  <si>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</si>
  <si>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</si>
  <si>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</si>
  <si>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</si>
  <si>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</si>
  <si>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</si>
  <si>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</si>
  <si>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</si>
  <si>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</si>
  <si>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</si>
  <si>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</si>
  <si>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</si>
  <si>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</si>
  <si>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</si>
  <si>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</si>
  <si>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</si>
  <si>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</si>
  <si>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</si>
  <si>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</si>
  <si>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</si>
  <si>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</si>
  <si>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</si>
  <si>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</si>
  <si>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</si>
  <si>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</si>
  <si>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</si>
  <si>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</si>
  <si>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</si>
  <si>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</si>
  <si>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</si>
  <si>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</si>
  <si>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</si>
  <si>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</si>
  <si>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</si>
  <si>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</si>
  <si>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</si>
  <si>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</si>
  <si>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</si>
  <si>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</si>
  <si>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</si>
  <si>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</si>
  <si>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</si>
  <si>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</si>
  <si>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</si>
  <si>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</si>
  <si>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</si>
  <si>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</si>
  <si>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</si>
  <si>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</si>
  <si>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</si>
  <si>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</si>
  <si>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</si>
  <si>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</si>
  <si>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</si>
  <si>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</si>
  <si>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</si>
  <si>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</si>
  <si>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</si>
  <si>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</si>
  <si>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</si>
  <si>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</si>
  <si>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</si>
  <si>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</si>
  <si>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</si>
  <si>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</si>
  <si>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</si>
  <si>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</si>
  <si>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</si>
  <si>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</si>
  <si>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</si>
  <si>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</si>
  <si>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</si>
  <si>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</si>
  <si>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</si>
  <si>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</si>
  <si>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</si>
  <si>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</si>
  <si>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</si>
  <si>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</si>
  <si>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</si>
  <si>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</si>
  <si>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</si>
  <si>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</si>
  <si>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</si>
  <si>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</si>
  <si>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</si>
  <si>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</si>
  <si>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</si>
  <si>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</si>
  <si>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</si>
  <si>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</si>
  <si>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</si>
  <si>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</si>
  <si>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</si>
  <si>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</si>
  <si>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</si>
  <si>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</si>
  <si>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</si>
  <si>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</si>
  <si>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</si>
  <si>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</si>
  <si>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</si>
  <si>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</si>
  <si>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</si>
  <si>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</si>
  <si>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</si>
  <si>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</si>
  <si>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</si>
  <si>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</si>
  <si>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</si>
  <si>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</si>
  <si>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</si>
  <si>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</si>
  <si>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</si>
  <si>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</si>
  <si>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</si>
  <si>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</si>
  <si>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</si>
  <si>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</si>
  <si>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</si>
  <si>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</si>
  <si>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</si>
  <si>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</si>
  <si>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</si>
  <si>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</si>
  <si>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</si>
  <si>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</si>
  <si>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</si>
  <si>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</si>
  <si>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</si>
  <si>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</si>
  <si>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</si>
  <si>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</si>
  <si>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</si>
  <si>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</si>
  <si>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</si>
  <si>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</si>
  <si>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</si>
  <si>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</si>
  <si>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</si>
  <si>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</si>
  <si>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</si>
  <si>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</si>
  <si>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</si>
  <si>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</si>
  <si>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</si>
  <si>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</si>
  <si>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</si>
  <si>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</si>
  <si>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</si>
  <si>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</si>
  <si>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</si>
  <si>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</si>
  <si>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</si>
  <si>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</si>
  <si>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</si>
  <si>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</si>
  <si>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</si>
  <si>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</si>
  <si>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</si>
  <si>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H31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</si>
  <si>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</si>
  <si>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</si>
  <si>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</si>
  <si>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</si>
  <si>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千円</t>
  </si>
  <si>
    <t/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</si>
  <si>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</si>
  <si>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</si>
  <si>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</si>
  <si>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</si>
  <si>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</si>
  <si>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</si>
  <si>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</si>
  <si>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</si>
  <si>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</si>
  <si>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※</t>
  </si>
  <si>
    <t>純資産変動計算書</t>
  </si>
  <si>
    <t>-</t>
    <phoneticPr fontId="11"/>
  </si>
  <si>
    <t>資金収支計算書</t>
  </si>
  <si>
    <t>自　平成３１年４月１日</t>
    <phoneticPr fontId="11"/>
  </si>
  <si>
    <t>貸借対照表</t>
  </si>
  <si>
    <t>（令和２年３月３１日現在）</t>
  </si>
  <si>
    <t>行政コスト及び純資産変動計算書</t>
  </si>
  <si>
    <t>至　令和２年３月３１日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</si>
</sst>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8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11" xfId="5" applyNumberFormat="1" applyFont="1" applyFill="1" applyBorder="1" applyAlignment="1">
      <alignment horizontal="center" vertical="center"/>
    </xf>
    <xf numFmtId="179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9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9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9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8" fontId="9" fillId="2" borderId="19" xfId="5" applyNumberFormat="1" applyFont="1" applyFill="1" applyBorder="1" applyAlignment="1">
      <alignment horizontal="center" vertical="center"/>
    </xf>
    <xf numFmtId="179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80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80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80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80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9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right" vertical="center"/>
    </xf>
    <xf numFmtId="176" fontId="1" fillId="2" borderId="18" xfId="0" applyNumberFormat="1" applyFont="1" applyFill="1" applyBorder="1" applyAlignment="1">
      <alignment horizontal="righ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3" xfId="3" applyNumberFormat="1" applyFont="1" applyFill="1" applyBorder="1" applyAlignment="1">
      <alignment vertical="center"/>
    </xf>
    <xf numFmtId="176" fontId="9" fillId="2" borderId="11" xfId="3" applyNumberFormat="1" applyFont="1" applyFill="1" applyBorder="1" applyAlignment="1">
      <alignment horizontal="center" vertical="center"/>
    </xf>
    <xf numFmtId="176" fontId="9" fillId="2" borderId="23" xfId="3" applyNumberFormat="1" applyFont="1" applyFill="1" applyBorder="1" applyAlignment="1">
      <alignment horizontal="center" vertical="center"/>
    </xf>
    <xf numFmtId="176" fontId="9" fillId="2" borderId="19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9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176" fontId="1" fillId="0" borderId="17" xfId="6" applyNumberFormat="1" applyFont="1" applyFill="1" applyBorder="1" applyAlignment="1">
      <alignment horizontal="center" vertical="center"/>
    </xf>
    <xf numFmtId="176" fontId="1" fillId="0" borderId="30" xfId="6" applyNumberFormat="1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51" xfId="8" applyNumberFormat="1" applyFont="1" applyFill="1" applyBorder="1" applyAlignment="1">
      <alignment horizontal="center" vertical="center"/>
    </xf>
    <xf numFmtId="180" fontId="1" fillId="0" borderId="72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5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80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abSelected="1" view="pageBreakPreview" topLeftCell="C1" zoomScale="75" zoomScaleNormal="75" zoomScaleSheetLayoutView="7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334</v>
      </c>
    </row>
    <row r="2" spans="1:31" x14ac:dyDescent="0.15">
      <c r="D2" s="9" t="s">
        <v>335</v>
      </c>
    </row>
    <row r="3" spans="1:31" x14ac:dyDescent="0.15">
      <c r="D3" s="9" t="s">
        <v>336</v>
      </c>
    </row>
    <row r="4" spans="1:31" x14ac:dyDescent="0.15">
      <c r="D4" s="9" t="s">
        <v>337</v>
      </c>
    </row>
    <row r="5" spans="1:31" x14ac:dyDescent="0.15">
      <c r="D5" s="9" t="s">
        <v>338</v>
      </c>
    </row>
    <row r="6" spans="1:31" x14ac:dyDescent="0.15">
      <c r="D6" s="9" t="s">
        <v>339</v>
      </c>
    </row>
    <row r="7" spans="1:31" x14ac:dyDescent="0.15">
      <c r="D7" s="9" t="s">
        <v>340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320" t="s">
        <v>356</v>
      </c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</row>
    <row r="10" spans="1:31" ht="21" customHeight="1" x14ac:dyDescent="0.15">
      <c r="D10" s="321" t="s">
        <v>357</v>
      </c>
      <c r="E10" s="321"/>
      <c r="F10" s="321"/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342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317" t="s">
        <v>0</v>
      </c>
      <c r="E12" s="318"/>
      <c r="F12" s="318"/>
      <c r="G12" s="318"/>
      <c r="H12" s="318"/>
      <c r="I12" s="318"/>
      <c r="J12" s="318"/>
      <c r="K12" s="322"/>
      <c r="L12" s="322"/>
      <c r="M12" s="322"/>
      <c r="N12" s="322"/>
      <c r="O12" s="322"/>
      <c r="P12" s="323" t="s">
        <v>317</v>
      </c>
      <c r="Q12" s="324"/>
      <c r="R12" s="318" t="s">
        <v>0</v>
      </c>
      <c r="S12" s="318"/>
      <c r="T12" s="318"/>
      <c r="U12" s="318"/>
      <c r="V12" s="318"/>
      <c r="W12" s="318"/>
      <c r="X12" s="318"/>
      <c r="Y12" s="318"/>
      <c r="Z12" s="323" t="s">
        <v>317</v>
      </c>
      <c r="AA12" s="324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302"/>
      <c r="O13" s="302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302"/>
      <c r="O14" s="302"/>
      <c r="P14" s="25">
        <v>58668568</v>
      </c>
      <c r="Q14" s="26" t="s">
        <v>351</v>
      </c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26972858</v>
      </c>
      <c r="AA14" s="27"/>
      <c r="AD14" s="9">
        <f>IF(AND(AD15="-",AD43="-",AD46="-"),"-",SUM(AD15,AD43,AD46))</f>
        <v>58668567606</v>
      </c>
      <c r="AE14" s="9">
        <f>IF(COUNTIF(AE15:AE19,"-")=COUNTA(AE15:AE19),"-",SUM(AE15:AE19))</f>
        <v>26972858238</v>
      </c>
    </row>
    <row r="15" spans="1:31" ht="14.65" customHeight="1" x14ac:dyDescent="0.15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302"/>
      <c r="O15" s="302"/>
      <c r="P15" s="25">
        <v>53629896</v>
      </c>
      <c r="Q15" s="26" t="s">
        <v>351</v>
      </c>
      <c r="R15" s="19"/>
      <c r="S15" s="19"/>
      <c r="T15" s="19" t="s">
        <v>320</v>
      </c>
      <c r="U15" s="19"/>
      <c r="V15" s="19"/>
      <c r="W15" s="19"/>
      <c r="X15" s="19"/>
      <c r="Y15" s="18"/>
      <c r="Z15" s="25">
        <v>24094551</v>
      </c>
      <c r="AA15" s="27"/>
      <c r="AD15" s="9">
        <f>IF(AND(AD16="-",AD32="-",COUNTIF(AD41:AD42,"-")=COUNTA(AD41:AD42)),"-",SUM(AD16,AD32,AD41:AD42))</f>
        <v>53629896356</v>
      </c>
      <c r="AE15" s="9">
        <v>24094550861</v>
      </c>
    </row>
    <row r="16" spans="1:31" ht="14.65" customHeight="1" x14ac:dyDescent="0.15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302"/>
      <c r="O16" s="302"/>
      <c r="P16" s="25">
        <v>37206571</v>
      </c>
      <c r="Q16" s="26" t="s">
        <v>351</v>
      </c>
      <c r="R16" s="19"/>
      <c r="S16" s="19"/>
      <c r="T16" s="19" t="s">
        <v>105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37206571161</v>
      </c>
      <c r="AE16" s="9">
        <v>0</v>
      </c>
    </row>
    <row r="17" spans="1:31" ht="14.65" customHeight="1" x14ac:dyDescent="0.15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302"/>
      <c r="O17" s="302"/>
      <c r="P17" s="25">
        <v>14136282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2860685</v>
      </c>
      <c r="AA17" s="27"/>
      <c r="AD17" s="9">
        <v>14136281974</v>
      </c>
      <c r="AE17" s="9">
        <v>2860685017</v>
      </c>
    </row>
    <row r="18" spans="1:31" ht="14.65" customHeight="1" x14ac:dyDescent="0.15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302"/>
      <c r="O18" s="302"/>
      <c r="P18" s="25">
        <v>1059720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 t="s">
        <v>344</v>
      </c>
      <c r="AA18" s="27"/>
      <c r="AD18" s="9">
        <v>1059719750</v>
      </c>
      <c r="AE18" s="9" t="s">
        <v>11</v>
      </c>
    </row>
    <row r="19" spans="1:31" ht="14.65" customHeight="1" x14ac:dyDescent="0.15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302"/>
      <c r="O19" s="302"/>
      <c r="P19" s="25">
        <v>46392436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17622</v>
      </c>
      <c r="AA19" s="27"/>
      <c r="AD19" s="9">
        <v>46392435852</v>
      </c>
      <c r="AE19" s="9">
        <v>17622360</v>
      </c>
    </row>
    <row r="20" spans="1:31" ht="14.65" customHeight="1" x14ac:dyDescent="0.15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302"/>
      <c r="O20" s="302"/>
      <c r="P20" s="25">
        <v>-27064545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2933859</v>
      </c>
      <c r="AA20" s="27"/>
      <c r="AD20" s="9">
        <v>-27064544739</v>
      </c>
      <c r="AE20" s="9">
        <f>IF(COUNTIF(AE21:AE28,"-")=COUNTA(AE21:AE28),"-",SUM(AE21:AE28))</f>
        <v>2933858998</v>
      </c>
    </row>
    <row r="21" spans="1:31" ht="14.65" customHeight="1" x14ac:dyDescent="0.15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302"/>
      <c r="O21" s="302"/>
      <c r="P21" s="25">
        <v>7313008</v>
      </c>
      <c r="Q21" s="26"/>
      <c r="R21" s="19"/>
      <c r="S21" s="19"/>
      <c r="T21" s="19" t="s">
        <v>321</v>
      </c>
      <c r="U21" s="19"/>
      <c r="V21" s="19"/>
      <c r="W21" s="19"/>
      <c r="X21" s="19"/>
      <c r="Y21" s="18"/>
      <c r="Z21" s="25">
        <v>2494016</v>
      </c>
      <c r="AA21" s="27"/>
      <c r="AD21" s="9">
        <v>7313007898</v>
      </c>
      <c r="AE21" s="9">
        <v>2494015911</v>
      </c>
    </row>
    <row r="22" spans="1:31" ht="14.65" customHeight="1" x14ac:dyDescent="0.15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302"/>
      <c r="O22" s="302"/>
      <c r="P22" s="25">
        <v>-4740047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>
        <v>0</v>
      </c>
      <c r="AA22" s="27"/>
      <c r="AD22" s="9">
        <v>-4740047440</v>
      </c>
      <c r="AE22" s="9">
        <v>0</v>
      </c>
    </row>
    <row r="23" spans="1:31" ht="14.65" customHeight="1" x14ac:dyDescent="0.15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303"/>
      <c r="O23" s="303"/>
      <c r="P23" s="25" t="s">
        <v>345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 t="s">
        <v>345</v>
      </c>
      <c r="AA23" s="27"/>
      <c r="AD23" s="9" t="s">
        <v>11</v>
      </c>
      <c r="AE23" s="9" t="s">
        <v>11</v>
      </c>
    </row>
    <row r="24" spans="1:31" ht="14.65" customHeight="1" x14ac:dyDescent="0.15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303"/>
      <c r="O24" s="303"/>
      <c r="P24" s="25" t="s">
        <v>345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 t="s">
        <v>343</v>
      </c>
      <c r="AA24" s="27"/>
      <c r="AD24" s="9" t="s">
        <v>11</v>
      </c>
      <c r="AE24" s="9" t="s">
        <v>11</v>
      </c>
    </row>
    <row r="25" spans="1:31" ht="14.65" customHeight="1" x14ac:dyDescent="0.15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303"/>
      <c r="O25" s="303"/>
      <c r="P25" s="25" t="s">
        <v>343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343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303"/>
      <c r="O26" s="303"/>
      <c r="P26" s="25" t="s">
        <v>343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214392</v>
      </c>
      <c r="AA26" s="27"/>
      <c r="AD26" s="9" t="s">
        <v>11</v>
      </c>
      <c r="AE26" s="9">
        <v>214391930</v>
      </c>
    </row>
    <row r="27" spans="1:31" ht="14.65" customHeight="1" x14ac:dyDescent="0.15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303"/>
      <c r="O27" s="303"/>
      <c r="P27" s="25" t="s">
        <v>344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218453</v>
      </c>
      <c r="AA27" s="27"/>
      <c r="AD27" s="9" t="s">
        <v>11</v>
      </c>
      <c r="AE27" s="9">
        <v>218452757</v>
      </c>
    </row>
    <row r="28" spans="1:31" ht="14.65" customHeight="1" x14ac:dyDescent="0.15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303"/>
      <c r="O28" s="303"/>
      <c r="P28" s="25" t="s">
        <v>344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6998</v>
      </c>
      <c r="AA28" s="27"/>
      <c r="AD28" s="9" t="s">
        <v>11</v>
      </c>
      <c r="AE28" s="9">
        <v>6998400</v>
      </c>
    </row>
    <row r="29" spans="1:31" ht="14.65" customHeight="1" x14ac:dyDescent="0.15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302"/>
      <c r="O29" s="302"/>
      <c r="P29" s="25" t="s">
        <v>343</v>
      </c>
      <c r="Q29" s="26"/>
      <c r="R29" s="306" t="s">
        <v>100</v>
      </c>
      <c r="S29" s="307"/>
      <c r="T29" s="307"/>
      <c r="U29" s="307"/>
      <c r="V29" s="307"/>
      <c r="W29" s="307"/>
      <c r="X29" s="307"/>
      <c r="Y29" s="307"/>
      <c r="Z29" s="30">
        <v>29906717</v>
      </c>
      <c r="AA29" s="31"/>
      <c r="AD29" s="9" t="s">
        <v>11</v>
      </c>
      <c r="AE29" s="9">
        <f>IF(AND(AE14="-",AE20="-"),"-",SUM(AE14,AE20))</f>
        <v>29906717236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302"/>
      <c r="O30" s="302"/>
      <c r="P30" s="25" t="s">
        <v>343</v>
      </c>
      <c r="Q30" s="26"/>
      <c r="R30" s="19" t="s">
        <v>322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302"/>
      <c r="O31" s="302"/>
      <c r="P31" s="25">
        <v>109718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65000754</v>
      </c>
      <c r="AA31" s="27"/>
      <c r="AD31" s="9">
        <v>109717866</v>
      </c>
      <c r="AE31" s="9">
        <v>65000753501</v>
      </c>
    </row>
    <row r="32" spans="1:31" ht="14.65" customHeight="1" x14ac:dyDescent="0.15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302"/>
      <c r="O32" s="302"/>
      <c r="P32" s="25">
        <v>16101863</v>
      </c>
      <c r="Q32" s="26"/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-28587287</v>
      </c>
      <c r="AA32" s="27"/>
      <c r="AD32" s="9">
        <f>IF(COUNTIF(AD33:AD40,"-")=COUNTA(AD33:AD40),"-",SUM(AD33:AD40))</f>
        <v>16101863361</v>
      </c>
      <c r="AE32" s="9">
        <v>-28587286941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302"/>
      <c r="O33" s="302"/>
      <c r="P33" s="25">
        <v>805854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805853821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302"/>
      <c r="O34" s="302"/>
      <c r="P34" s="25">
        <v>270186</v>
      </c>
      <c r="Q34" s="26"/>
      <c r="R34" s="308"/>
      <c r="S34" s="309"/>
      <c r="T34" s="309"/>
      <c r="U34" s="309"/>
      <c r="V34" s="309"/>
      <c r="W34" s="309"/>
      <c r="X34" s="309"/>
      <c r="Y34" s="309"/>
      <c r="Z34" s="25"/>
      <c r="AA34" s="27"/>
      <c r="AD34" s="9">
        <v>270186250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302"/>
      <c r="O35" s="302"/>
      <c r="P35" s="25">
        <v>-202421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-202420867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302"/>
      <c r="O36" s="302"/>
      <c r="P36" s="25">
        <v>46763185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46763185003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302"/>
      <c r="O37" s="302"/>
      <c r="P37" s="25">
        <v>-31654016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-31654015606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302"/>
      <c r="O38" s="302"/>
      <c r="P38" s="25" t="s">
        <v>343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302"/>
      <c r="O39" s="302"/>
      <c r="P39" s="25" t="s">
        <v>345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302"/>
      <c r="O40" s="302"/>
      <c r="P40" s="25">
        <v>119075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119074760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303"/>
      <c r="O41" s="303"/>
      <c r="P41" s="25">
        <v>1290269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1290268523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303"/>
      <c r="O42" s="303"/>
      <c r="P42" s="25">
        <v>-968807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-968806689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303"/>
      <c r="O43" s="303"/>
      <c r="P43" s="25">
        <v>19371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19370520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302"/>
      <c r="O44" s="302"/>
      <c r="P44" s="25">
        <v>19371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19370520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302"/>
      <c r="O45" s="302"/>
      <c r="P45" s="25" t="s">
        <v>343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 t="s">
        <v>11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302"/>
      <c r="O46" s="302"/>
      <c r="P46" s="25">
        <v>5019301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5019300730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302"/>
      <c r="O47" s="302"/>
      <c r="P47" s="25">
        <v>886906</v>
      </c>
      <c r="Q47" s="26" t="s">
        <v>351</v>
      </c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886905651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302"/>
      <c r="O48" s="302"/>
      <c r="P48" s="25">
        <v>2201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2200531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302"/>
      <c r="O49" s="302"/>
      <c r="P49" s="25">
        <v>279839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279838600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302"/>
      <c r="O50" s="302"/>
      <c r="P50" s="25">
        <v>604867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604866520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302"/>
      <c r="O51" s="302"/>
      <c r="P51" s="25" t="s">
        <v>345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302"/>
      <c r="O52" s="302"/>
      <c r="P52" s="25">
        <v>359399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359399238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302"/>
      <c r="O53" s="302"/>
      <c r="P53" s="25">
        <v>34105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34105055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302"/>
      <c r="O54" s="302"/>
      <c r="P54" s="25">
        <v>3754987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3754987423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302"/>
      <c r="O55" s="302"/>
      <c r="P55" s="25" t="s">
        <v>344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79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302"/>
      <c r="O56" s="302"/>
      <c r="P56" s="25">
        <v>3754987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3754987423</v>
      </c>
    </row>
    <row r="57" spans="1:30" ht="14.65" customHeight="1" x14ac:dyDescent="0.15">
      <c r="A57" s="7" t="s">
        <v>80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302"/>
      <c r="O57" s="302"/>
      <c r="P57" s="25" t="s">
        <v>343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302"/>
      <c r="O58" s="302"/>
      <c r="P58" s="25">
        <v>-16097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-16096637</v>
      </c>
    </row>
    <row r="59" spans="1:30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302"/>
      <c r="O59" s="302"/>
      <c r="P59" s="25">
        <v>7651616</v>
      </c>
      <c r="Q59" s="26" t="s">
        <v>351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7651616190</v>
      </c>
    </row>
    <row r="60" spans="1:30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302"/>
      <c r="O60" s="302"/>
      <c r="P60" s="25">
        <v>1231027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1231026565</v>
      </c>
    </row>
    <row r="61" spans="1:30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302"/>
      <c r="O61" s="302"/>
      <c r="P61" s="25">
        <v>76992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76991931</v>
      </c>
    </row>
    <row r="62" spans="1:30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302"/>
      <c r="O62" s="302"/>
      <c r="P62" s="25">
        <v>4186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4185832</v>
      </c>
    </row>
    <row r="63" spans="1:30" ht="14.65" customHeight="1" x14ac:dyDescent="0.15">
      <c r="A63" s="7" t="s">
        <v>90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302"/>
      <c r="O63" s="302"/>
      <c r="P63" s="25">
        <v>6328000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6328000063</v>
      </c>
    </row>
    <row r="64" spans="1:30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302"/>
      <c r="O64" s="302"/>
      <c r="P64" s="25">
        <v>2885000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2885000000</v>
      </c>
    </row>
    <row r="65" spans="1:31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302"/>
      <c r="O65" s="302"/>
      <c r="P65" s="25">
        <v>3443000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3443000063</v>
      </c>
    </row>
    <row r="66" spans="1:31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302"/>
      <c r="O66" s="302"/>
      <c r="P66" s="25">
        <v>11491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11490962</v>
      </c>
    </row>
    <row r="67" spans="1:31" ht="14.65" customHeight="1" x14ac:dyDescent="0.15">
      <c r="A67" s="7" t="s">
        <v>96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302"/>
      <c r="O67" s="302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</row>
    <row r="68" spans="1:31" ht="14.65" customHeight="1" thickBot="1" x14ac:dyDescent="0.2">
      <c r="A68" s="7" t="s">
        <v>97</v>
      </c>
      <c r="B68" s="7" t="s">
        <v>127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302"/>
      <c r="O68" s="302"/>
      <c r="P68" s="25">
        <v>-79</v>
      </c>
      <c r="Q68" s="26"/>
      <c r="R68" s="310" t="s">
        <v>128</v>
      </c>
      <c r="S68" s="311"/>
      <c r="T68" s="311"/>
      <c r="U68" s="311"/>
      <c r="V68" s="311"/>
      <c r="W68" s="311"/>
      <c r="X68" s="311"/>
      <c r="Y68" s="312"/>
      <c r="Z68" s="40">
        <v>36413467</v>
      </c>
      <c r="AA68" s="41"/>
      <c r="AD68" s="9">
        <v>-79163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98</v>
      </c>
      <c r="D69" s="313" t="s">
        <v>2</v>
      </c>
      <c r="E69" s="314"/>
      <c r="F69" s="314"/>
      <c r="G69" s="314"/>
      <c r="H69" s="314"/>
      <c r="I69" s="314"/>
      <c r="J69" s="314"/>
      <c r="K69" s="314"/>
      <c r="L69" s="314"/>
      <c r="M69" s="314"/>
      <c r="N69" s="315"/>
      <c r="O69" s="316"/>
      <c r="P69" s="42">
        <v>66320184</v>
      </c>
      <c r="Q69" s="43"/>
      <c r="R69" s="317" t="s">
        <v>323</v>
      </c>
      <c r="S69" s="318"/>
      <c r="T69" s="318"/>
      <c r="U69" s="318"/>
      <c r="V69" s="318"/>
      <c r="W69" s="318"/>
      <c r="X69" s="318"/>
      <c r="Y69" s="319"/>
      <c r="Z69" s="42">
        <v>66320184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324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50"/>
  <sheetViews>
    <sheetView view="pageBreakPreview" topLeftCell="B1" zoomScale="75" zoomScaleNormal="85" zoomScaleSheetLayoutView="75" workbookViewId="0"/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C1" s="78" t="s">
        <v>334</v>
      </c>
    </row>
    <row r="2" spans="1:18" x14ac:dyDescent="0.15">
      <c r="C2" s="78" t="s">
        <v>335</v>
      </c>
    </row>
    <row r="3" spans="1:18" x14ac:dyDescent="0.15">
      <c r="C3" s="78" t="s">
        <v>336</v>
      </c>
    </row>
    <row r="4" spans="1:18" x14ac:dyDescent="0.15">
      <c r="C4" s="78" t="s">
        <v>337</v>
      </c>
    </row>
    <row r="5" spans="1:18" x14ac:dyDescent="0.15">
      <c r="C5" s="78" t="s">
        <v>338</v>
      </c>
    </row>
    <row r="6" spans="1:18" x14ac:dyDescent="0.15">
      <c r="C6" s="78" t="s">
        <v>339</v>
      </c>
    </row>
    <row r="7" spans="1:18" x14ac:dyDescent="0.15">
      <c r="C7" s="78" t="s">
        <v>340</v>
      </c>
    </row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325" t="s">
        <v>346</v>
      </c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51"/>
    </row>
    <row r="10" spans="1:18" ht="17.25" x14ac:dyDescent="0.2">
      <c r="C10" s="326" t="s">
        <v>347</v>
      </c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51"/>
    </row>
    <row r="11" spans="1:18" ht="17.25" x14ac:dyDescent="0.2">
      <c r="C11" s="326" t="s">
        <v>348</v>
      </c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342</v>
      </c>
      <c r="P12" s="51"/>
    </row>
    <row r="13" spans="1:18" ht="18" thickBot="1" x14ac:dyDescent="0.25">
      <c r="A13" s="50" t="s">
        <v>315</v>
      </c>
      <c r="C13" s="327" t="s">
        <v>0</v>
      </c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9" t="s">
        <v>317</v>
      </c>
      <c r="O13" s="330"/>
      <c r="P13" s="51"/>
    </row>
    <row r="14" spans="1:18" x14ac:dyDescent="0.15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18371558</v>
      </c>
      <c r="O14" s="58" t="s">
        <v>351</v>
      </c>
      <c r="P14" s="59"/>
      <c r="R14" s="6">
        <f>IF(AND(R15="-",R30="-"),"-",SUM(R15,R30))</f>
        <v>18371558453</v>
      </c>
    </row>
    <row r="15" spans="1:18" x14ac:dyDescent="0.15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8285919</v>
      </c>
      <c r="O15" s="60" t="s">
        <v>351</v>
      </c>
      <c r="P15" s="59"/>
      <c r="R15" s="6">
        <f>IF(COUNTIF(R16:R29,"-")=COUNTA(R16:R29),"-",SUM(R16,R21,R26))</f>
        <v>8285919234</v>
      </c>
    </row>
    <row r="16" spans="1:18" x14ac:dyDescent="0.15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3207221</v>
      </c>
      <c r="O16" s="60" t="s">
        <v>351</v>
      </c>
      <c r="P16" s="59"/>
      <c r="R16" s="6">
        <f>IF(COUNTIF(R17:R20,"-")=COUNTA(R17:R20),"-",SUM(R17:R20))</f>
        <v>3207221415</v>
      </c>
    </row>
    <row r="17" spans="1:18" x14ac:dyDescent="0.15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2555602</v>
      </c>
      <c r="O17" s="60"/>
      <c r="P17" s="59"/>
      <c r="R17" s="6">
        <v>2555601794</v>
      </c>
    </row>
    <row r="18" spans="1:18" x14ac:dyDescent="0.15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214392</v>
      </c>
      <c r="O18" s="60"/>
      <c r="P18" s="59"/>
      <c r="R18" s="6">
        <v>214391930</v>
      </c>
    </row>
    <row r="19" spans="1:18" x14ac:dyDescent="0.15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 t="s">
        <v>349</v>
      </c>
      <c r="O19" s="60"/>
      <c r="P19" s="59"/>
      <c r="R19" s="6" t="s">
        <v>11</v>
      </c>
    </row>
    <row r="20" spans="1:18" x14ac:dyDescent="0.15">
      <c r="A20" s="50" t="s">
        <v>148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437228</v>
      </c>
      <c r="O20" s="60"/>
      <c r="P20" s="59"/>
      <c r="R20" s="6">
        <v>437227691</v>
      </c>
    </row>
    <row r="21" spans="1:18" x14ac:dyDescent="0.15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4828602</v>
      </c>
      <c r="O21" s="60" t="s">
        <v>351</v>
      </c>
      <c r="P21" s="59"/>
      <c r="R21" s="6">
        <f>IF(COUNTIF(R22:R25,"-")=COUNTA(R22:R25),"-",SUM(R22:R25))</f>
        <v>4828602108</v>
      </c>
    </row>
    <row r="22" spans="1:18" x14ac:dyDescent="0.15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2430896</v>
      </c>
      <c r="O22" s="60"/>
      <c r="P22" s="59"/>
      <c r="R22" s="6">
        <v>2430895530</v>
      </c>
    </row>
    <row r="23" spans="1:18" x14ac:dyDescent="0.15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400156</v>
      </c>
      <c r="O23" s="60"/>
      <c r="P23" s="59"/>
      <c r="R23" s="6">
        <v>400155997</v>
      </c>
    </row>
    <row r="24" spans="1:18" x14ac:dyDescent="0.15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1997551</v>
      </c>
      <c r="O24" s="60"/>
      <c r="P24" s="59"/>
      <c r="R24" s="6">
        <v>1997550581</v>
      </c>
    </row>
    <row r="25" spans="1:18" x14ac:dyDescent="0.15">
      <c r="A25" s="50" t="s">
        <v>157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 t="s">
        <v>350</v>
      </c>
      <c r="O25" s="60"/>
      <c r="P25" s="59"/>
      <c r="R25" s="6" t="s">
        <v>11</v>
      </c>
    </row>
    <row r="26" spans="1:18" x14ac:dyDescent="0.15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250096</v>
      </c>
      <c r="O26" s="60" t="s">
        <v>351</v>
      </c>
      <c r="P26" s="59"/>
      <c r="R26" s="6">
        <f>IF(COUNTIF(R27:R29,"-")=COUNTA(R27:R29),"-",SUM(R27:R29))</f>
        <v>250095711</v>
      </c>
    </row>
    <row r="27" spans="1:18" x14ac:dyDescent="0.15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133760</v>
      </c>
      <c r="O27" s="60"/>
      <c r="P27" s="59"/>
      <c r="R27" s="6">
        <v>133760090</v>
      </c>
    </row>
    <row r="28" spans="1:18" x14ac:dyDescent="0.15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14991</v>
      </c>
      <c r="O28" s="60"/>
      <c r="P28" s="59"/>
      <c r="R28" s="6">
        <v>14991429</v>
      </c>
    </row>
    <row r="29" spans="1:18" x14ac:dyDescent="0.15">
      <c r="A29" s="50" t="s">
        <v>164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101344</v>
      </c>
      <c r="O29" s="60"/>
      <c r="P29" s="59"/>
      <c r="R29" s="6">
        <v>101344192</v>
      </c>
    </row>
    <row r="30" spans="1:18" x14ac:dyDescent="0.15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10085639</v>
      </c>
      <c r="O30" s="60" t="s">
        <v>351</v>
      </c>
      <c r="P30" s="59"/>
      <c r="R30" s="6">
        <f>IF(COUNTIF(R31:R34,"-")=COUNTA(R31:R34),"-",SUM(R31:R34))</f>
        <v>10085639219</v>
      </c>
    </row>
    <row r="31" spans="1:18" x14ac:dyDescent="0.15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4849717</v>
      </c>
      <c r="O31" s="60"/>
      <c r="P31" s="59"/>
      <c r="R31" s="6">
        <v>4849716782</v>
      </c>
    </row>
    <row r="32" spans="1:18" x14ac:dyDescent="0.15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3773521</v>
      </c>
      <c r="O32" s="60"/>
      <c r="P32" s="59"/>
      <c r="R32" s="6">
        <v>3773521014</v>
      </c>
    </row>
    <row r="33" spans="1:18" x14ac:dyDescent="0.15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1426948</v>
      </c>
      <c r="O33" s="60"/>
      <c r="P33" s="59"/>
      <c r="R33" s="6">
        <v>1426947801</v>
      </c>
    </row>
    <row r="34" spans="1:18" x14ac:dyDescent="0.15">
      <c r="A34" s="50" t="s">
        <v>173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35454</v>
      </c>
      <c r="O34" s="60"/>
      <c r="P34" s="59"/>
      <c r="R34" s="6">
        <v>35453622</v>
      </c>
    </row>
    <row r="35" spans="1:18" x14ac:dyDescent="0.15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784540</v>
      </c>
      <c r="O35" s="60"/>
      <c r="P35" s="59"/>
      <c r="R35" s="6">
        <f>IF(COUNTIF(R36:R37,"-")=COUNTA(R36:R37),"-",SUM(R36:R37))</f>
        <v>784540228</v>
      </c>
    </row>
    <row r="36" spans="1:18" x14ac:dyDescent="0.15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220606</v>
      </c>
      <c r="O36" s="60"/>
      <c r="P36" s="59"/>
      <c r="R36" s="6">
        <v>220606446</v>
      </c>
    </row>
    <row r="37" spans="1:18" x14ac:dyDescent="0.15">
      <c r="A37" s="50" t="s">
        <v>178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563934</v>
      </c>
      <c r="O37" s="60"/>
      <c r="P37" s="59"/>
      <c r="R37" s="6">
        <v>563933782</v>
      </c>
    </row>
    <row r="38" spans="1:18" x14ac:dyDescent="0.15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289">
        <v>-17587018</v>
      </c>
      <c r="O38" s="65"/>
      <c r="P38" s="59"/>
      <c r="R38" s="6">
        <f>IF(COUNTIF(R14:R35,"-")=COUNTA(R14:R35),"-",SUM(R35)-SUM(R14))</f>
        <v>-17587018225</v>
      </c>
    </row>
    <row r="39" spans="1:18" x14ac:dyDescent="0.15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100964</v>
      </c>
      <c r="O39" s="58"/>
      <c r="P39" s="59"/>
      <c r="R39" s="6">
        <f>IF(COUNTIF(R40:R44,"-")=COUNTA(R40:R44),"-",SUM(R40:R44))</f>
        <v>100964258</v>
      </c>
    </row>
    <row r="40" spans="1:18" x14ac:dyDescent="0.15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94455</v>
      </c>
      <c r="O40" s="60"/>
      <c r="P40" s="59"/>
      <c r="R40" s="6">
        <v>94454997</v>
      </c>
    </row>
    <row r="41" spans="1:18" x14ac:dyDescent="0.15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5022</v>
      </c>
      <c r="O41" s="60"/>
      <c r="P41" s="59"/>
      <c r="R41" s="6">
        <v>5022001</v>
      </c>
    </row>
    <row r="42" spans="1:18" x14ac:dyDescent="0.15">
      <c r="A42" s="50" t="s">
        <v>187</v>
      </c>
      <c r="C42" s="54"/>
      <c r="D42" s="55"/>
      <c r="E42" s="56" t="s">
        <v>188</v>
      </c>
      <c r="F42" s="56"/>
      <c r="G42" s="55"/>
      <c r="H42" s="56"/>
      <c r="I42" s="55"/>
      <c r="J42" s="55"/>
      <c r="K42" s="56"/>
      <c r="L42" s="56"/>
      <c r="M42" s="56"/>
      <c r="N42" s="57" t="s">
        <v>349</v>
      </c>
      <c r="O42" s="60"/>
      <c r="P42" s="59"/>
      <c r="R42" s="6" t="s">
        <v>11</v>
      </c>
    </row>
    <row r="43" spans="1:18" x14ac:dyDescent="0.15">
      <c r="A43" s="50" t="s">
        <v>189</v>
      </c>
      <c r="C43" s="54"/>
      <c r="D43" s="55"/>
      <c r="E43" s="55" t="s">
        <v>190</v>
      </c>
      <c r="F43" s="55"/>
      <c r="G43" s="55"/>
      <c r="H43" s="55"/>
      <c r="I43" s="55"/>
      <c r="J43" s="55"/>
      <c r="K43" s="56"/>
      <c r="L43" s="56"/>
      <c r="M43" s="56"/>
      <c r="N43" s="57" t="s">
        <v>350</v>
      </c>
      <c r="O43" s="60"/>
      <c r="P43" s="59"/>
      <c r="R43" s="6" t="s">
        <v>11</v>
      </c>
    </row>
    <row r="44" spans="1:18" x14ac:dyDescent="0.15">
      <c r="A44" s="50" t="s">
        <v>191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1487</v>
      </c>
      <c r="O44" s="60"/>
      <c r="P44" s="59"/>
      <c r="R44" s="6">
        <v>1487260</v>
      </c>
    </row>
    <row r="45" spans="1:18" x14ac:dyDescent="0.15">
      <c r="A45" s="50" t="s">
        <v>192</v>
      </c>
      <c r="C45" s="54"/>
      <c r="D45" s="55" t="s">
        <v>193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6528</v>
      </c>
      <c r="O45" s="58" t="s">
        <v>351</v>
      </c>
      <c r="P45" s="59"/>
      <c r="R45" s="6">
        <f>IF(COUNTIF(R46:R47,"-")=COUNTA(R46:R47),"-",SUM(R46:R47))</f>
        <v>6528469</v>
      </c>
    </row>
    <row r="46" spans="1:18" x14ac:dyDescent="0.15">
      <c r="A46" s="50" t="s">
        <v>194</v>
      </c>
      <c r="C46" s="54"/>
      <c r="D46" s="55"/>
      <c r="E46" s="55" t="s">
        <v>195</v>
      </c>
      <c r="F46" s="55"/>
      <c r="G46" s="55"/>
      <c r="H46" s="55"/>
      <c r="I46" s="55"/>
      <c r="J46" s="55"/>
      <c r="K46" s="61"/>
      <c r="L46" s="61"/>
      <c r="M46" s="61"/>
      <c r="N46" s="57">
        <v>6113</v>
      </c>
      <c r="O46" s="60"/>
      <c r="P46" s="59"/>
      <c r="R46" s="6">
        <v>6112758</v>
      </c>
    </row>
    <row r="47" spans="1:18" ht="14.25" thickBot="1" x14ac:dyDescent="0.2">
      <c r="A47" s="50" t="s">
        <v>196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>
        <v>416</v>
      </c>
      <c r="O47" s="60"/>
      <c r="P47" s="59"/>
      <c r="R47" s="6">
        <v>415711</v>
      </c>
    </row>
    <row r="48" spans="1:18" ht="14.25" thickBot="1" x14ac:dyDescent="0.2">
      <c r="A48" s="50" t="s">
        <v>179</v>
      </c>
      <c r="C48" s="66" t="s">
        <v>180</v>
      </c>
      <c r="D48" s="67"/>
      <c r="E48" s="67"/>
      <c r="F48" s="67"/>
      <c r="G48" s="67"/>
      <c r="H48" s="67"/>
      <c r="I48" s="67"/>
      <c r="J48" s="67"/>
      <c r="K48" s="68"/>
      <c r="L48" s="68"/>
      <c r="M48" s="68"/>
      <c r="N48" s="290">
        <v>-17681454</v>
      </c>
      <c r="O48" s="69"/>
      <c r="P48" s="59"/>
      <c r="R48" s="6">
        <f>IF(COUNTIF(R38:R47,"-")=COUNTA(R38:R47),"-",SUM(R38,R45)-SUM(R39))</f>
        <v>-17681454014</v>
      </c>
    </row>
    <row r="49" spans="1:12" s="71" customFormat="1" ht="3.75" customHeight="1" x14ac:dyDescent="0.15">
      <c r="A49" s="70"/>
      <c r="C49" s="72"/>
      <c r="D49" s="72"/>
      <c r="E49" s="73"/>
      <c r="F49" s="73"/>
      <c r="G49" s="73"/>
      <c r="H49" s="73"/>
      <c r="I49" s="73"/>
      <c r="J49" s="74"/>
      <c r="K49" s="74"/>
      <c r="L49" s="74"/>
    </row>
    <row r="50" spans="1:12" s="71" customFormat="1" ht="15.6" customHeight="1" x14ac:dyDescent="0.15">
      <c r="A50" s="70"/>
      <c r="C50" s="75"/>
      <c r="D50" s="75" t="s">
        <v>324</v>
      </c>
      <c r="E50" s="76"/>
      <c r="F50" s="76"/>
      <c r="G50" s="76"/>
      <c r="H50" s="76"/>
      <c r="I50" s="76"/>
      <c r="J50" s="77"/>
      <c r="K50" s="77"/>
      <c r="L50" s="77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view="pageBreakPreview" topLeftCell="B1" zoomScale="75" zoomScaleNormal="85" zoomScaleSheetLayoutView="75" workbookViewId="0"/>
  </sheetViews>
  <sheetFormatPr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x14ac:dyDescent="0.15">
      <c r="C1" s="81" t="s">
        <v>334</v>
      </c>
    </row>
    <row r="2" spans="1:24" x14ac:dyDescent="0.15">
      <c r="C2" s="81" t="s">
        <v>335</v>
      </c>
    </row>
    <row r="3" spans="1:24" x14ac:dyDescent="0.15">
      <c r="C3" s="81" t="s">
        <v>336</v>
      </c>
    </row>
    <row r="4" spans="1:24" x14ac:dyDescent="0.15">
      <c r="C4" s="81" t="s">
        <v>337</v>
      </c>
    </row>
    <row r="5" spans="1:24" x14ac:dyDescent="0.15">
      <c r="C5" s="81" t="s">
        <v>338</v>
      </c>
    </row>
    <row r="6" spans="1:24" x14ac:dyDescent="0.15">
      <c r="C6" s="81" t="s">
        <v>339</v>
      </c>
    </row>
    <row r="7" spans="1:24" x14ac:dyDescent="0.15">
      <c r="C7" s="81" t="s">
        <v>340</v>
      </c>
    </row>
    <row r="9" spans="1:24" ht="24" x14ac:dyDescent="0.25">
      <c r="B9" s="80"/>
      <c r="C9" s="349" t="s">
        <v>352</v>
      </c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</row>
    <row r="10" spans="1:24" ht="17.25" x14ac:dyDescent="0.2">
      <c r="B10" s="82"/>
      <c r="C10" s="350" t="s">
        <v>347</v>
      </c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</row>
    <row r="11" spans="1:24" ht="17.25" x14ac:dyDescent="0.2">
      <c r="B11" s="82"/>
      <c r="C11" s="350" t="s">
        <v>348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</row>
    <row r="12" spans="1:24" ht="15.75" customHeight="1" thickBot="1" x14ac:dyDescent="0.2">
      <c r="B12" s="83"/>
      <c r="C12" s="84"/>
      <c r="D12" s="84"/>
      <c r="E12" s="84"/>
      <c r="F12" s="84"/>
      <c r="G12" s="84"/>
      <c r="H12" s="84"/>
      <c r="I12" s="84"/>
      <c r="J12" s="85"/>
      <c r="K12" s="84"/>
      <c r="L12" s="85"/>
      <c r="M12" s="84"/>
      <c r="N12" s="84"/>
      <c r="O12" s="84"/>
      <c r="P12" s="291" t="s">
        <v>342</v>
      </c>
      <c r="Q12" s="84"/>
      <c r="R12" s="85"/>
    </row>
    <row r="13" spans="1:24" ht="12.75" customHeight="1" x14ac:dyDescent="0.15">
      <c r="B13" s="86"/>
      <c r="C13" s="351" t="s">
        <v>0</v>
      </c>
      <c r="D13" s="352"/>
      <c r="E13" s="352"/>
      <c r="F13" s="352"/>
      <c r="G13" s="352"/>
      <c r="H13" s="352"/>
      <c r="I13" s="352"/>
      <c r="J13" s="353"/>
      <c r="K13" s="357" t="s">
        <v>325</v>
      </c>
      <c r="L13" s="352"/>
      <c r="M13" s="87"/>
      <c r="N13" s="87"/>
      <c r="O13" s="87"/>
      <c r="P13" s="88"/>
      <c r="Q13" s="87"/>
      <c r="R13" s="88"/>
    </row>
    <row r="14" spans="1:24" ht="29.25" customHeight="1" thickBot="1" x14ac:dyDescent="0.2">
      <c r="A14" s="79" t="s">
        <v>315</v>
      </c>
      <c r="B14" s="86"/>
      <c r="C14" s="354"/>
      <c r="D14" s="355"/>
      <c r="E14" s="355"/>
      <c r="F14" s="355"/>
      <c r="G14" s="355"/>
      <c r="H14" s="355"/>
      <c r="I14" s="355"/>
      <c r="J14" s="356"/>
      <c r="K14" s="358"/>
      <c r="L14" s="355"/>
      <c r="M14" s="359" t="s">
        <v>326</v>
      </c>
      <c r="N14" s="360"/>
      <c r="O14" s="359" t="s">
        <v>327</v>
      </c>
      <c r="P14" s="361"/>
      <c r="Q14" s="362" t="s">
        <v>133</v>
      </c>
      <c r="R14" s="363"/>
    </row>
    <row r="15" spans="1:24" ht="15.95" customHeight="1" x14ac:dyDescent="0.15">
      <c r="A15" s="79" t="s">
        <v>197</v>
      </c>
      <c r="B15" s="89"/>
      <c r="C15" s="90" t="s">
        <v>198</v>
      </c>
      <c r="D15" s="91"/>
      <c r="E15" s="91"/>
      <c r="F15" s="91"/>
      <c r="G15" s="91"/>
      <c r="H15" s="91"/>
      <c r="I15" s="91"/>
      <c r="J15" s="92"/>
      <c r="K15" s="93">
        <v>36611090</v>
      </c>
      <c r="L15" s="94"/>
      <c r="M15" s="93">
        <v>63083379</v>
      </c>
      <c r="N15" s="95"/>
      <c r="O15" s="93">
        <v>-26472289</v>
      </c>
      <c r="P15" s="97"/>
      <c r="Q15" s="96" t="s">
        <v>350</v>
      </c>
      <c r="R15" s="97"/>
      <c r="U15" s="294">
        <f t="shared" ref="U15:U20" si="0">IF(COUNTIF(V15:X15,"-")=COUNTA(V15:X15),"-",SUM(V15:X15))</f>
        <v>36611090118</v>
      </c>
      <c r="V15" s="294">
        <v>63083378963</v>
      </c>
      <c r="W15" s="294">
        <v>-26472288845</v>
      </c>
      <c r="X15" s="294" t="s">
        <v>11</v>
      </c>
    </row>
    <row r="16" spans="1:24" ht="15.95" customHeight="1" x14ac:dyDescent="0.15">
      <c r="A16" s="79" t="s">
        <v>199</v>
      </c>
      <c r="B16" s="89"/>
      <c r="C16" s="24"/>
      <c r="D16" s="19" t="s">
        <v>200</v>
      </c>
      <c r="E16" s="19"/>
      <c r="F16" s="19"/>
      <c r="G16" s="19"/>
      <c r="H16" s="19"/>
      <c r="I16" s="19"/>
      <c r="J16" s="98"/>
      <c r="K16" s="99">
        <v>-17681454</v>
      </c>
      <c r="L16" s="100"/>
      <c r="M16" s="342"/>
      <c r="N16" s="343"/>
      <c r="O16" s="99">
        <v>-17681454</v>
      </c>
      <c r="P16" s="105"/>
      <c r="Q16" s="102" t="s">
        <v>353</v>
      </c>
      <c r="R16" s="103"/>
      <c r="U16" s="294">
        <f t="shared" si="0"/>
        <v>-17681454014</v>
      </c>
      <c r="V16" s="294" t="s">
        <v>11</v>
      </c>
      <c r="W16" s="294">
        <v>-17681454014</v>
      </c>
      <c r="X16" s="294" t="s">
        <v>11</v>
      </c>
    </row>
    <row r="17" spans="1:24" ht="15.95" customHeight="1" x14ac:dyDescent="0.15">
      <c r="A17" s="79" t="s">
        <v>201</v>
      </c>
      <c r="B17" s="86"/>
      <c r="C17" s="104"/>
      <c r="D17" s="98" t="s">
        <v>202</v>
      </c>
      <c r="E17" s="98"/>
      <c r="F17" s="98"/>
      <c r="G17" s="98"/>
      <c r="H17" s="98"/>
      <c r="I17" s="98"/>
      <c r="J17" s="98"/>
      <c r="K17" s="99">
        <v>17354555</v>
      </c>
      <c r="L17" s="100"/>
      <c r="M17" s="337"/>
      <c r="N17" s="344"/>
      <c r="O17" s="99">
        <v>17354555</v>
      </c>
      <c r="P17" s="105"/>
      <c r="Q17" s="102" t="s">
        <v>11</v>
      </c>
      <c r="R17" s="105"/>
      <c r="U17" s="294">
        <f t="shared" si="0"/>
        <v>17354554879</v>
      </c>
      <c r="V17" s="294" t="s">
        <v>11</v>
      </c>
      <c r="W17" s="294">
        <f>IF(COUNTIF(W18:W19,"-")=COUNTA(W18:W19),"-",SUM(W18:W19))</f>
        <v>17354554879</v>
      </c>
      <c r="X17" s="294" t="s">
        <v>11</v>
      </c>
    </row>
    <row r="18" spans="1:24" ht="15.95" customHeight="1" x14ac:dyDescent="0.15">
      <c r="A18" s="79" t="s">
        <v>203</v>
      </c>
      <c r="B18" s="86"/>
      <c r="C18" s="106"/>
      <c r="D18" s="98"/>
      <c r="E18" s="107" t="s">
        <v>204</v>
      </c>
      <c r="F18" s="107"/>
      <c r="G18" s="107"/>
      <c r="H18" s="107"/>
      <c r="I18" s="107"/>
      <c r="J18" s="98"/>
      <c r="K18" s="99">
        <v>12775895</v>
      </c>
      <c r="L18" s="100"/>
      <c r="M18" s="337"/>
      <c r="N18" s="344"/>
      <c r="O18" s="99">
        <v>12775895</v>
      </c>
      <c r="P18" s="105"/>
      <c r="Q18" s="102" t="s">
        <v>353</v>
      </c>
      <c r="R18" s="105"/>
      <c r="U18" s="294">
        <f t="shared" si="0"/>
        <v>12775895038</v>
      </c>
      <c r="V18" s="294" t="s">
        <v>11</v>
      </c>
      <c r="W18" s="294">
        <v>12775895038</v>
      </c>
      <c r="X18" s="294" t="s">
        <v>11</v>
      </c>
    </row>
    <row r="19" spans="1:24" ht="15.95" customHeight="1" x14ac:dyDescent="0.15">
      <c r="A19" s="79" t="s">
        <v>205</v>
      </c>
      <c r="B19" s="86"/>
      <c r="C19" s="108"/>
      <c r="D19" s="109"/>
      <c r="E19" s="109" t="s">
        <v>206</v>
      </c>
      <c r="F19" s="109"/>
      <c r="G19" s="109"/>
      <c r="H19" s="109"/>
      <c r="I19" s="109"/>
      <c r="J19" s="110"/>
      <c r="K19" s="111">
        <v>4578660</v>
      </c>
      <c r="L19" s="112"/>
      <c r="M19" s="345"/>
      <c r="N19" s="346"/>
      <c r="O19" s="111">
        <v>4578660</v>
      </c>
      <c r="P19" s="115"/>
      <c r="Q19" s="114" t="s">
        <v>349</v>
      </c>
      <c r="R19" s="115"/>
      <c r="U19" s="294">
        <f t="shared" si="0"/>
        <v>4578659841</v>
      </c>
      <c r="V19" s="294" t="s">
        <v>11</v>
      </c>
      <c r="W19" s="294">
        <v>4578659841</v>
      </c>
      <c r="X19" s="294" t="s">
        <v>11</v>
      </c>
    </row>
    <row r="20" spans="1:24" ht="15.95" customHeight="1" x14ac:dyDescent="0.15">
      <c r="A20" s="79" t="s">
        <v>207</v>
      </c>
      <c r="B20" s="86"/>
      <c r="C20" s="116"/>
      <c r="D20" s="117" t="s">
        <v>208</v>
      </c>
      <c r="E20" s="118"/>
      <c r="F20" s="117"/>
      <c r="G20" s="117"/>
      <c r="H20" s="117"/>
      <c r="I20" s="117"/>
      <c r="J20" s="119"/>
      <c r="K20" s="120">
        <v>-326899</v>
      </c>
      <c r="L20" s="121"/>
      <c r="M20" s="347"/>
      <c r="N20" s="348"/>
      <c r="O20" s="120">
        <v>-326899</v>
      </c>
      <c r="P20" s="123"/>
      <c r="Q20" s="122" t="s">
        <v>11</v>
      </c>
      <c r="R20" s="123"/>
      <c r="U20" s="294">
        <f t="shared" si="0"/>
        <v>-326899135</v>
      </c>
      <c r="V20" s="294" t="s">
        <v>11</v>
      </c>
      <c r="W20" s="294">
        <f>IF(COUNTIF(W16:W17,"-")=COUNTA(W16:W17),"-",SUM(W16:W17))</f>
        <v>-326899135</v>
      </c>
      <c r="X20" s="294" t="s">
        <v>11</v>
      </c>
    </row>
    <row r="21" spans="1:24" ht="15.95" customHeight="1" x14ac:dyDescent="0.15">
      <c r="A21" s="79" t="s">
        <v>209</v>
      </c>
      <c r="B21" s="86"/>
      <c r="C21" s="24"/>
      <c r="D21" s="124" t="s">
        <v>328</v>
      </c>
      <c r="E21" s="124"/>
      <c r="F21" s="124"/>
      <c r="G21" s="107"/>
      <c r="H21" s="107"/>
      <c r="I21" s="107"/>
      <c r="J21" s="98"/>
      <c r="K21" s="333"/>
      <c r="L21" s="334"/>
      <c r="M21" s="99">
        <v>1762316</v>
      </c>
      <c r="N21" s="101"/>
      <c r="O21" s="99">
        <v>-1762316</v>
      </c>
      <c r="P21" s="105"/>
      <c r="Q21" s="340" t="s">
        <v>11</v>
      </c>
      <c r="R21" s="341"/>
      <c r="U21" s="294">
        <v>0</v>
      </c>
      <c r="V21" s="294">
        <f>IF(COUNTA(V22:V25)=COUNTIF(V22:V25,"-"),"-",SUM(V22,V24,V23,V25))</f>
        <v>1762316359</v>
      </c>
      <c r="W21" s="294">
        <f>IF(COUNTA(W22:W25)=COUNTIF(W22:W25,"-"),"-",SUM(W22,W24,W23,W25))</f>
        <v>-1762316359</v>
      </c>
      <c r="X21" s="294" t="s">
        <v>11</v>
      </c>
    </row>
    <row r="22" spans="1:24" ht="15.95" customHeight="1" x14ac:dyDescent="0.15">
      <c r="A22" s="79" t="s">
        <v>210</v>
      </c>
      <c r="B22" s="86"/>
      <c r="C22" s="24"/>
      <c r="D22" s="124"/>
      <c r="E22" s="124" t="s">
        <v>211</v>
      </c>
      <c r="F22" s="107"/>
      <c r="G22" s="107"/>
      <c r="H22" s="107"/>
      <c r="I22" s="107"/>
      <c r="J22" s="98"/>
      <c r="K22" s="333"/>
      <c r="L22" s="334"/>
      <c r="M22" s="99">
        <v>4699725</v>
      </c>
      <c r="N22" s="101"/>
      <c r="O22" s="99">
        <v>-4699725</v>
      </c>
      <c r="P22" s="105"/>
      <c r="Q22" s="335" t="s">
        <v>11</v>
      </c>
      <c r="R22" s="336"/>
      <c r="U22" s="294">
        <v>0</v>
      </c>
      <c r="V22" s="294">
        <v>4699725067</v>
      </c>
      <c r="W22" s="294">
        <v>-4699725067</v>
      </c>
      <c r="X22" s="294" t="s">
        <v>11</v>
      </c>
    </row>
    <row r="23" spans="1:24" ht="15.95" customHeight="1" x14ac:dyDescent="0.15">
      <c r="A23" s="79" t="s">
        <v>212</v>
      </c>
      <c r="B23" s="86"/>
      <c r="C23" s="24"/>
      <c r="D23" s="124"/>
      <c r="E23" s="124" t="s">
        <v>213</v>
      </c>
      <c r="F23" s="124"/>
      <c r="G23" s="107"/>
      <c r="H23" s="107"/>
      <c r="I23" s="107"/>
      <c r="J23" s="98"/>
      <c r="K23" s="333"/>
      <c r="L23" s="334"/>
      <c r="M23" s="99">
        <v>-2002573</v>
      </c>
      <c r="N23" s="101"/>
      <c r="O23" s="99">
        <v>2002573</v>
      </c>
      <c r="P23" s="105"/>
      <c r="Q23" s="335" t="s">
        <v>11</v>
      </c>
      <c r="R23" s="336"/>
      <c r="U23" s="294">
        <v>0</v>
      </c>
      <c r="V23" s="294">
        <v>-2002572584</v>
      </c>
      <c r="W23" s="294">
        <v>2002572584</v>
      </c>
      <c r="X23" s="294" t="s">
        <v>11</v>
      </c>
    </row>
    <row r="24" spans="1:24" ht="15.95" customHeight="1" x14ac:dyDescent="0.15">
      <c r="A24" s="79" t="s">
        <v>214</v>
      </c>
      <c r="B24" s="86"/>
      <c r="C24" s="24"/>
      <c r="D24" s="124"/>
      <c r="E24" s="124" t="s">
        <v>215</v>
      </c>
      <c r="F24" s="124"/>
      <c r="G24" s="107"/>
      <c r="H24" s="107"/>
      <c r="I24" s="107"/>
      <c r="J24" s="98"/>
      <c r="K24" s="333"/>
      <c r="L24" s="334"/>
      <c r="M24" s="99">
        <v>1983817</v>
      </c>
      <c r="N24" s="101"/>
      <c r="O24" s="99">
        <v>-1983817</v>
      </c>
      <c r="P24" s="105"/>
      <c r="Q24" s="335" t="s">
        <v>11</v>
      </c>
      <c r="R24" s="336"/>
      <c r="U24" s="294">
        <v>0</v>
      </c>
      <c r="V24" s="294">
        <v>1983816766</v>
      </c>
      <c r="W24" s="294">
        <v>-1983816766</v>
      </c>
      <c r="X24" s="294" t="s">
        <v>11</v>
      </c>
    </row>
    <row r="25" spans="1:24" ht="15.95" customHeight="1" x14ac:dyDescent="0.15">
      <c r="A25" s="79" t="s">
        <v>216</v>
      </c>
      <c r="B25" s="86"/>
      <c r="C25" s="24"/>
      <c r="D25" s="124"/>
      <c r="E25" s="124" t="s">
        <v>217</v>
      </c>
      <c r="F25" s="124"/>
      <c r="G25" s="107"/>
      <c r="H25" s="20"/>
      <c r="I25" s="107"/>
      <c r="J25" s="98"/>
      <c r="K25" s="333"/>
      <c r="L25" s="334"/>
      <c r="M25" s="99">
        <v>-2918653</v>
      </c>
      <c r="N25" s="101"/>
      <c r="O25" s="99">
        <v>2918653</v>
      </c>
      <c r="P25" s="105"/>
      <c r="Q25" s="335" t="s">
        <v>11</v>
      </c>
      <c r="R25" s="336"/>
      <c r="U25" s="294">
        <v>0</v>
      </c>
      <c r="V25" s="294">
        <v>-2918652890</v>
      </c>
      <c r="W25" s="294">
        <v>2918652890</v>
      </c>
      <c r="X25" s="294" t="s">
        <v>11</v>
      </c>
    </row>
    <row r="26" spans="1:24" ht="15.95" customHeight="1" x14ac:dyDescent="0.15">
      <c r="A26" s="79" t="s">
        <v>218</v>
      </c>
      <c r="B26" s="86"/>
      <c r="C26" s="24"/>
      <c r="D26" s="124" t="s">
        <v>219</v>
      </c>
      <c r="E26" s="107"/>
      <c r="F26" s="107"/>
      <c r="G26" s="107"/>
      <c r="H26" s="107"/>
      <c r="I26" s="107"/>
      <c r="J26" s="98"/>
      <c r="K26" s="99" t="s">
        <v>11</v>
      </c>
      <c r="L26" s="100"/>
      <c r="M26" s="99" t="s">
        <v>349</v>
      </c>
      <c r="N26" s="101"/>
      <c r="O26" s="337"/>
      <c r="P26" s="338"/>
      <c r="Q26" s="339" t="s">
        <v>11</v>
      </c>
      <c r="R26" s="338"/>
      <c r="U26" s="294" t="str">
        <f>IF(COUNTIF(V26:X26,"-")=COUNTA(V26:X26),"-",SUM(V26:X26))</f>
        <v>-</v>
      </c>
      <c r="V26" s="294" t="s">
        <v>353</v>
      </c>
      <c r="W26" s="294" t="s">
        <v>11</v>
      </c>
      <c r="X26" s="294" t="s">
        <v>11</v>
      </c>
    </row>
    <row r="27" spans="1:24" ht="15.95" customHeight="1" x14ac:dyDescent="0.15">
      <c r="A27" s="79" t="s">
        <v>220</v>
      </c>
      <c r="B27" s="86"/>
      <c r="C27" s="24"/>
      <c r="D27" s="124" t="s">
        <v>221</v>
      </c>
      <c r="E27" s="124"/>
      <c r="F27" s="107"/>
      <c r="G27" s="107"/>
      <c r="H27" s="107"/>
      <c r="I27" s="107"/>
      <c r="J27" s="98"/>
      <c r="K27" s="99">
        <v>170282</v>
      </c>
      <c r="L27" s="100"/>
      <c r="M27" s="99">
        <v>170282</v>
      </c>
      <c r="N27" s="101"/>
      <c r="O27" s="337"/>
      <c r="P27" s="338"/>
      <c r="Q27" s="339" t="s">
        <v>11</v>
      </c>
      <c r="R27" s="338"/>
      <c r="U27" s="294">
        <f>IF(COUNTIF(V27:X27,"-")=COUNTA(V27:X27),"-",SUM(V27:X27))</f>
        <v>170282148</v>
      </c>
      <c r="V27" s="294">
        <v>170282148</v>
      </c>
      <c r="W27" s="294" t="s">
        <v>11</v>
      </c>
      <c r="X27" s="294" t="s">
        <v>11</v>
      </c>
    </row>
    <row r="28" spans="1:24" ht="15.95" customHeight="1" x14ac:dyDescent="0.15">
      <c r="A28" s="79" t="s">
        <v>223</v>
      </c>
      <c r="B28" s="86"/>
      <c r="C28" s="108"/>
      <c r="D28" s="109" t="s">
        <v>35</v>
      </c>
      <c r="E28" s="109"/>
      <c r="F28" s="109"/>
      <c r="G28" s="125"/>
      <c r="H28" s="125"/>
      <c r="I28" s="125"/>
      <c r="J28" s="110"/>
      <c r="K28" s="111">
        <v>-41007</v>
      </c>
      <c r="L28" s="112"/>
      <c r="M28" s="111">
        <v>-15224</v>
      </c>
      <c r="N28" s="113"/>
      <c r="O28" s="111">
        <v>-25783</v>
      </c>
      <c r="P28" s="115"/>
      <c r="Q28" s="331" t="s">
        <v>11</v>
      </c>
      <c r="R28" s="332"/>
      <c r="S28" s="126"/>
      <c r="U28" s="294">
        <f>IF(COUNTIF(V28:X28,"-")=COUNTA(V28:X28),"-",SUM(V28:X28))</f>
        <v>-41006571</v>
      </c>
      <c r="V28" s="294">
        <v>-15223969</v>
      </c>
      <c r="W28" s="294">
        <v>-25782602</v>
      </c>
      <c r="X28" s="294" t="s">
        <v>11</v>
      </c>
    </row>
    <row r="29" spans="1:24" ht="15.95" customHeight="1" thickBot="1" x14ac:dyDescent="0.2">
      <c r="A29" s="79" t="s">
        <v>224</v>
      </c>
      <c r="B29" s="86"/>
      <c r="C29" s="127"/>
      <c r="D29" s="128" t="s">
        <v>225</v>
      </c>
      <c r="E29" s="128"/>
      <c r="F29" s="129"/>
      <c r="G29" s="129"/>
      <c r="H29" s="130"/>
      <c r="I29" s="129"/>
      <c r="J29" s="131"/>
      <c r="K29" s="132">
        <v>-197624</v>
      </c>
      <c r="L29" s="133"/>
      <c r="M29" s="132">
        <v>1917375</v>
      </c>
      <c r="N29" s="134" t="s">
        <v>351</v>
      </c>
      <c r="O29" s="132">
        <v>-2114998</v>
      </c>
      <c r="P29" s="292"/>
      <c r="Q29" s="135" t="s">
        <v>11</v>
      </c>
      <c r="R29" s="136"/>
      <c r="S29" s="126"/>
      <c r="U29" s="294">
        <f>IF(COUNTIF(V29:X29,"-")=COUNTA(V29:X29),"-",SUM(V29:X29))</f>
        <v>-197623558</v>
      </c>
      <c r="V29" s="294">
        <f>IF(AND(V21="-",COUNTIF(V26:V27,"-")=COUNTA(V26:V27),V28="-"),"-",SUM(V21,V26:V27,V28))</f>
        <v>1917374538</v>
      </c>
      <c r="W29" s="294">
        <f>IF(AND(W20="-",W21="-",COUNTIF(W26:W27,"-")=COUNTA(W26:W27),W28="-"),"-",SUM(W20,W21,W26:W27,W28))</f>
        <v>-2114998096</v>
      </c>
      <c r="X29" s="294" t="s">
        <v>11</v>
      </c>
    </row>
    <row r="30" spans="1:24" ht="15.95" customHeight="1" thickBot="1" x14ac:dyDescent="0.2">
      <c r="A30" s="79" t="s">
        <v>226</v>
      </c>
      <c r="B30" s="86"/>
      <c r="C30" s="137" t="s">
        <v>227</v>
      </c>
      <c r="D30" s="138"/>
      <c r="E30" s="138"/>
      <c r="F30" s="138"/>
      <c r="G30" s="139"/>
      <c r="H30" s="139"/>
      <c r="I30" s="139"/>
      <c r="J30" s="140"/>
      <c r="K30" s="141">
        <v>36413467</v>
      </c>
      <c r="L30" s="142"/>
      <c r="M30" s="141">
        <v>65000754</v>
      </c>
      <c r="N30" s="143"/>
      <c r="O30" s="141">
        <v>-28587287</v>
      </c>
      <c r="P30" s="293"/>
      <c r="Q30" s="144" t="s">
        <v>11</v>
      </c>
      <c r="R30" s="145"/>
      <c r="S30" s="126"/>
      <c r="U30" s="294">
        <f>IF(COUNTIF(V30:X30,"-")=COUNTA(V30:X30),"-",SUM(V30:X30))</f>
        <v>36413466560</v>
      </c>
      <c r="V30" s="294">
        <v>65000753501</v>
      </c>
      <c r="W30" s="294">
        <v>-28587286941</v>
      </c>
      <c r="X30" s="294" t="s">
        <v>11</v>
      </c>
    </row>
    <row r="31" spans="1:24" ht="6.75" customHeight="1" x14ac:dyDescent="0.15">
      <c r="B31" s="86"/>
      <c r="C31" s="146"/>
      <c r="D31" s="147"/>
      <c r="E31" s="147"/>
      <c r="F31" s="147"/>
      <c r="G31" s="147"/>
      <c r="H31" s="147"/>
      <c r="I31" s="147"/>
      <c r="J31" s="147"/>
      <c r="K31" s="86"/>
      <c r="L31" s="86"/>
      <c r="M31" s="86"/>
      <c r="N31" s="86"/>
      <c r="O31" s="86"/>
      <c r="P31" s="86"/>
      <c r="Q31" s="86"/>
      <c r="R31" s="19"/>
      <c r="S31" s="126"/>
    </row>
    <row r="32" spans="1:24" ht="15.6" customHeight="1" x14ac:dyDescent="0.15">
      <c r="B32" s="86"/>
      <c r="C32" s="148"/>
      <c r="D32" s="149" t="s">
        <v>324</v>
      </c>
      <c r="F32" s="150"/>
      <c r="G32" s="151"/>
      <c r="H32" s="150"/>
      <c r="I32" s="150"/>
      <c r="J32" s="148"/>
      <c r="K32" s="86"/>
      <c r="L32" s="86"/>
      <c r="M32" s="86"/>
      <c r="N32" s="86"/>
      <c r="O32" s="86"/>
      <c r="P32" s="86"/>
      <c r="Q32" s="86"/>
      <c r="R32" s="19"/>
      <c r="S32" s="126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view="pageBreakPreview" topLeftCell="B1" zoomScale="75" zoomScaleNormal="85" zoomScaleSheetLayoutView="7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x14ac:dyDescent="0.15">
      <c r="C1" s="3" t="s">
        <v>334</v>
      </c>
    </row>
    <row r="2" spans="1:17" x14ac:dyDescent="0.15">
      <c r="C2" s="3" t="s">
        <v>335</v>
      </c>
    </row>
    <row r="3" spans="1:17" x14ac:dyDescent="0.15">
      <c r="C3" s="3" t="s">
        <v>336</v>
      </c>
    </row>
    <row r="4" spans="1:17" x14ac:dyDescent="0.15">
      <c r="C4" s="3" t="s">
        <v>337</v>
      </c>
    </row>
    <row r="5" spans="1:17" x14ac:dyDescent="0.15">
      <c r="C5" s="3" t="s">
        <v>338</v>
      </c>
    </row>
    <row r="6" spans="1:17" x14ac:dyDescent="0.15">
      <c r="C6" s="3" t="s">
        <v>339</v>
      </c>
    </row>
    <row r="7" spans="1:17" x14ac:dyDescent="0.15">
      <c r="C7" s="3" t="s">
        <v>340</v>
      </c>
    </row>
    <row r="8" spans="1:17" s="49" customFormat="1" x14ac:dyDescent="0.15">
      <c r="A8" s="1"/>
      <c r="B8" s="152"/>
      <c r="C8" s="152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3"/>
      <c r="C9" s="373" t="s">
        <v>354</v>
      </c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</row>
    <row r="10" spans="1:17" s="49" customFormat="1" ht="14.25" x14ac:dyDescent="0.15">
      <c r="A10" s="154"/>
      <c r="B10" s="155"/>
      <c r="C10" s="374" t="s">
        <v>355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</row>
    <row r="11" spans="1:17" s="49" customFormat="1" ht="14.25" x14ac:dyDescent="0.15">
      <c r="A11" s="154"/>
      <c r="B11" s="155"/>
      <c r="C11" s="374" t="s">
        <v>348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</row>
    <row r="12" spans="1:17" s="49" customFormat="1" ht="14.25" thickBot="1" x14ac:dyDescent="0.2">
      <c r="A12" s="154"/>
      <c r="B12" s="155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7" t="s">
        <v>342</v>
      </c>
    </row>
    <row r="13" spans="1:17" s="49" customFormat="1" x14ac:dyDescent="0.15">
      <c r="A13" s="154"/>
      <c r="B13" s="155"/>
      <c r="C13" s="375" t="s">
        <v>0</v>
      </c>
      <c r="D13" s="376"/>
      <c r="E13" s="376"/>
      <c r="F13" s="376"/>
      <c r="G13" s="376"/>
      <c r="H13" s="376"/>
      <c r="I13" s="376"/>
      <c r="J13" s="377"/>
      <c r="K13" s="377"/>
      <c r="L13" s="378"/>
      <c r="M13" s="382" t="s">
        <v>317</v>
      </c>
      <c r="N13" s="383"/>
    </row>
    <row r="14" spans="1:17" s="49" customFormat="1" ht="14.25" thickBot="1" x14ac:dyDescent="0.2">
      <c r="A14" s="154" t="s">
        <v>315</v>
      </c>
      <c r="B14" s="155"/>
      <c r="C14" s="379"/>
      <c r="D14" s="380"/>
      <c r="E14" s="380"/>
      <c r="F14" s="380"/>
      <c r="G14" s="380"/>
      <c r="H14" s="380"/>
      <c r="I14" s="380"/>
      <c r="J14" s="380"/>
      <c r="K14" s="380"/>
      <c r="L14" s="381"/>
      <c r="M14" s="384"/>
      <c r="N14" s="385"/>
    </row>
    <row r="15" spans="1:17" s="49" customFormat="1" x14ac:dyDescent="0.15">
      <c r="A15" s="158"/>
      <c r="B15" s="159"/>
      <c r="C15" s="160" t="s">
        <v>329</v>
      </c>
      <c r="D15" s="161"/>
      <c r="E15" s="161"/>
      <c r="F15" s="162"/>
      <c r="G15" s="162"/>
      <c r="H15" s="163"/>
      <c r="I15" s="162"/>
      <c r="J15" s="163"/>
      <c r="K15" s="163"/>
      <c r="L15" s="164"/>
      <c r="M15" s="165"/>
      <c r="N15" s="295"/>
    </row>
    <row r="16" spans="1:17" s="49" customFormat="1" x14ac:dyDescent="0.15">
      <c r="A16" s="1" t="s">
        <v>230</v>
      </c>
      <c r="B16" s="3"/>
      <c r="C16" s="166"/>
      <c r="D16" s="167" t="s">
        <v>231</v>
      </c>
      <c r="E16" s="167"/>
      <c r="F16" s="168"/>
      <c r="G16" s="168"/>
      <c r="H16" s="156"/>
      <c r="I16" s="168"/>
      <c r="J16" s="156"/>
      <c r="K16" s="156"/>
      <c r="L16" s="169"/>
      <c r="M16" s="170">
        <v>16359016</v>
      </c>
      <c r="N16" s="296" t="s">
        <v>351</v>
      </c>
      <c r="Q16" s="49">
        <f>IF(AND(Q17="-",Q22="-"),"-",SUM(Q17,Q22))</f>
        <v>16359016443</v>
      </c>
    </row>
    <row r="17" spans="1:17" s="49" customFormat="1" x14ac:dyDescent="0.15">
      <c r="A17" s="1" t="s">
        <v>232</v>
      </c>
      <c r="B17" s="3"/>
      <c r="C17" s="166"/>
      <c r="D17" s="167"/>
      <c r="E17" s="167" t="s">
        <v>233</v>
      </c>
      <c r="F17" s="168"/>
      <c r="G17" s="168"/>
      <c r="H17" s="168"/>
      <c r="I17" s="168"/>
      <c r="J17" s="156"/>
      <c r="K17" s="156"/>
      <c r="L17" s="169"/>
      <c r="M17" s="170">
        <v>6273377</v>
      </c>
      <c r="N17" s="296"/>
      <c r="Q17" s="49">
        <f>IF(COUNTIF(Q18:Q21,"-")=COUNTA(Q18:Q21),"-",SUM(Q18:Q21))</f>
        <v>6273377224</v>
      </c>
    </row>
    <row r="18" spans="1:17" s="49" customFormat="1" x14ac:dyDescent="0.15">
      <c r="A18" s="1" t="s">
        <v>234</v>
      </c>
      <c r="B18" s="3"/>
      <c r="C18" s="166"/>
      <c r="D18" s="167"/>
      <c r="E18" s="167"/>
      <c r="F18" s="168" t="s">
        <v>235</v>
      </c>
      <c r="G18" s="168"/>
      <c r="H18" s="168"/>
      <c r="I18" s="168"/>
      <c r="J18" s="156"/>
      <c r="K18" s="156"/>
      <c r="L18" s="169"/>
      <c r="M18" s="170">
        <v>3207221</v>
      </c>
      <c r="N18" s="296"/>
      <c r="Q18" s="49">
        <v>3207221415</v>
      </c>
    </row>
    <row r="19" spans="1:17" s="49" customFormat="1" x14ac:dyDescent="0.15">
      <c r="A19" s="1" t="s">
        <v>236</v>
      </c>
      <c r="B19" s="3"/>
      <c r="C19" s="166"/>
      <c r="D19" s="167"/>
      <c r="E19" s="167"/>
      <c r="F19" s="168" t="s">
        <v>237</v>
      </c>
      <c r="G19" s="168"/>
      <c r="H19" s="168"/>
      <c r="I19" s="168"/>
      <c r="J19" s="156"/>
      <c r="K19" s="156"/>
      <c r="L19" s="169"/>
      <c r="M19" s="170">
        <v>2831052</v>
      </c>
      <c r="N19" s="296"/>
      <c r="Q19" s="49">
        <v>2831051527</v>
      </c>
    </row>
    <row r="20" spans="1:17" s="49" customFormat="1" x14ac:dyDescent="0.15">
      <c r="A20" s="1" t="s">
        <v>238</v>
      </c>
      <c r="B20" s="3"/>
      <c r="C20" s="171"/>
      <c r="D20" s="156"/>
      <c r="E20" s="156"/>
      <c r="F20" s="156" t="s">
        <v>239</v>
      </c>
      <c r="G20" s="156"/>
      <c r="H20" s="156"/>
      <c r="I20" s="156"/>
      <c r="J20" s="156"/>
      <c r="K20" s="156"/>
      <c r="L20" s="169"/>
      <c r="M20" s="170">
        <v>133760</v>
      </c>
      <c r="N20" s="296"/>
      <c r="Q20" s="49">
        <v>133760090</v>
      </c>
    </row>
    <row r="21" spans="1:17" s="49" customFormat="1" x14ac:dyDescent="0.15">
      <c r="A21" s="1" t="s">
        <v>240</v>
      </c>
      <c r="B21" s="3"/>
      <c r="C21" s="172"/>
      <c r="D21" s="173"/>
      <c r="E21" s="156"/>
      <c r="F21" s="173" t="s">
        <v>241</v>
      </c>
      <c r="G21" s="173"/>
      <c r="H21" s="173"/>
      <c r="I21" s="173"/>
      <c r="J21" s="156"/>
      <c r="K21" s="156"/>
      <c r="L21" s="169"/>
      <c r="M21" s="170">
        <v>101344</v>
      </c>
      <c r="N21" s="296"/>
      <c r="Q21" s="49">
        <v>101344192</v>
      </c>
    </row>
    <row r="22" spans="1:17" s="49" customFormat="1" x14ac:dyDescent="0.15">
      <c r="A22" s="1" t="s">
        <v>242</v>
      </c>
      <c r="B22" s="3"/>
      <c r="C22" s="171"/>
      <c r="D22" s="173"/>
      <c r="E22" s="156" t="s">
        <v>243</v>
      </c>
      <c r="F22" s="173"/>
      <c r="G22" s="173"/>
      <c r="H22" s="173"/>
      <c r="I22" s="173"/>
      <c r="J22" s="156"/>
      <c r="K22" s="156"/>
      <c r="L22" s="169"/>
      <c r="M22" s="170">
        <v>10085639</v>
      </c>
      <c r="N22" s="296" t="s">
        <v>351</v>
      </c>
      <c r="Q22" s="49">
        <f>IF(COUNTIF(Q23:Q26,"-")=COUNTA(Q23:Q26),"-",SUM(Q23:Q26))</f>
        <v>10085639219</v>
      </c>
    </row>
    <row r="23" spans="1:17" s="49" customFormat="1" x14ac:dyDescent="0.15">
      <c r="A23" s="1" t="s">
        <v>244</v>
      </c>
      <c r="B23" s="3"/>
      <c r="C23" s="171"/>
      <c r="D23" s="173"/>
      <c r="E23" s="173"/>
      <c r="F23" s="156" t="s">
        <v>245</v>
      </c>
      <c r="G23" s="173"/>
      <c r="H23" s="173"/>
      <c r="I23" s="173"/>
      <c r="J23" s="156"/>
      <c r="K23" s="156"/>
      <c r="L23" s="169"/>
      <c r="M23" s="170">
        <v>4849717</v>
      </c>
      <c r="N23" s="296"/>
      <c r="Q23" s="49">
        <v>4849716782</v>
      </c>
    </row>
    <row r="24" spans="1:17" s="49" customFormat="1" x14ac:dyDescent="0.15">
      <c r="A24" s="1" t="s">
        <v>246</v>
      </c>
      <c r="B24" s="3"/>
      <c r="C24" s="171"/>
      <c r="D24" s="173"/>
      <c r="E24" s="173"/>
      <c r="F24" s="156" t="s">
        <v>247</v>
      </c>
      <c r="G24" s="173"/>
      <c r="H24" s="173"/>
      <c r="I24" s="173"/>
      <c r="J24" s="156"/>
      <c r="K24" s="156"/>
      <c r="L24" s="169"/>
      <c r="M24" s="170">
        <v>3773521</v>
      </c>
      <c r="N24" s="296"/>
      <c r="Q24" s="49">
        <v>3773521014</v>
      </c>
    </row>
    <row r="25" spans="1:17" s="49" customFormat="1" x14ac:dyDescent="0.15">
      <c r="A25" s="1" t="s">
        <v>248</v>
      </c>
      <c r="B25" s="3"/>
      <c r="C25" s="171"/>
      <c r="D25" s="156"/>
      <c r="E25" s="173"/>
      <c r="F25" s="156" t="s">
        <v>249</v>
      </c>
      <c r="G25" s="173"/>
      <c r="H25" s="173"/>
      <c r="I25" s="173"/>
      <c r="J25" s="156"/>
      <c r="K25" s="156"/>
      <c r="L25" s="169"/>
      <c r="M25" s="170">
        <v>1426948</v>
      </c>
      <c r="N25" s="296"/>
      <c r="Q25" s="49">
        <v>1426947801</v>
      </c>
    </row>
    <row r="26" spans="1:17" s="49" customFormat="1" x14ac:dyDescent="0.15">
      <c r="A26" s="1" t="s">
        <v>250</v>
      </c>
      <c r="B26" s="3"/>
      <c r="C26" s="171"/>
      <c r="D26" s="156"/>
      <c r="E26" s="174"/>
      <c r="F26" s="173" t="s">
        <v>241</v>
      </c>
      <c r="G26" s="156"/>
      <c r="H26" s="173"/>
      <c r="I26" s="173"/>
      <c r="J26" s="156"/>
      <c r="K26" s="156"/>
      <c r="L26" s="169"/>
      <c r="M26" s="170">
        <v>35454</v>
      </c>
      <c r="N26" s="296"/>
      <c r="Q26" s="49">
        <v>35453622</v>
      </c>
    </row>
    <row r="27" spans="1:17" s="49" customFormat="1" x14ac:dyDescent="0.15">
      <c r="A27" s="1" t="s">
        <v>251</v>
      </c>
      <c r="B27" s="3"/>
      <c r="C27" s="171"/>
      <c r="D27" s="156" t="s">
        <v>252</v>
      </c>
      <c r="E27" s="174"/>
      <c r="F27" s="173"/>
      <c r="G27" s="173"/>
      <c r="H27" s="173"/>
      <c r="I27" s="173"/>
      <c r="J27" s="156"/>
      <c r="K27" s="156"/>
      <c r="L27" s="169"/>
      <c r="M27" s="170">
        <v>17397066</v>
      </c>
      <c r="N27" s="296"/>
      <c r="Q27" s="49">
        <f>IF(COUNTIF(Q28:Q31,"-")=COUNTA(Q28:Q31),"-",SUM(Q28:Q31))</f>
        <v>17397066259</v>
      </c>
    </row>
    <row r="28" spans="1:17" s="49" customFormat="1" x14ac:dyDescent="0.15">
      <c r="A28" s="1" t="s">
        <v>253</v>
      </c>
      <c r="B28" s="3"/>
      <c r="C28" s="171"/>
      <c r="D28" s="156"/>
      <c r="E28" s="174" t="s">
        <v>254</v>
      </c>
      <c r="F28" s="173"/>
      <c r="G28" s="173"/>
      <c r="H28" s="173"/>
      <c r="I28" s="173"/>
      <c r="J28" s="156"/>
      <c r="K28" s="156"/>
      <c r="L28" s="169"/>
      <c r="M28" s="170">
        <v>12767406</v>
      </c>
      <c r="N28" s="296"/>
      <c r="Q28" s="49">
        <v>12767406091</v>
      </c>
    </row>
    <row r="29" spans="1:17" s="49" customFormat="1" x14ac:dyDescent="0.15">
      <c r="A29" s="1" t="s">
        <v>255</v>
      </c>
      <c r="B29" s="3"/>
      <c r="C29" s="171"/>
      <c r="D29" s="156"/>
      <c r="E29" s="174" t="s">
        <v>256</v>
      </c>
      <c r="F29" s="173"/>
      <c r="G29" s="173"/>
      <c r="H29" s="173"/>
      <c r="I29" s="173"/>
      <c r="J29" s="156"/>
      <c r="K29" s="156"/>
      <c r="L29" s="169"/>
      <c r="M29" s="170">
        <v>3915435</v>
      </c>
      <c r="N29" s="296"/>
      <c r="Q29" s="49">
        <v>3915434921</v>
      </c>
    </row>
    <row r="30" spans="1:17" s="49" customFormat="1" x14ac:dyDescent="0.15">
      <c r="A30" s="1" t="s">
        <v>257</v>
      </c>
      <c r="B30" s="3"/>
      <c r="C30" s="171"/>
      <c r="D30" s="156"/>
      <c r="E30" s="174" t="s">
        <v>258</v>
      </c>
      <c r="F30" s="173"/>
      <c r="G30" s="173"/>
      <c r="H30" s="173"/>
      <c r="I30" s="173"/>
      <c r="J30" s="156"/>
      <c r="K30" s="156"/>
      <c r="L30" s="169"/>
      <c r="M30" s="170">
        <v>222503</v>
      </c>
      <c r="N30" s="296"/>
      <c r="Q30" s="49">
        <v>222503415</v>
      </c>
    </row>
    <row r="31" spans="1:17" s="49" customFormat="1" x14ac:dyDescent="0.15">
      <c r="A31" s="1" t="s">
        <v>259</v>
      </c>
      <c r="B31" s="3"/>
      <c r="C31" s="171"/>
      <c r="D31" s="156"/>
      <c r="E31" s="174" t="s">
        <v>260</v>
      </c>
      <c r="F31" s="173"/>
      <c r="G31" s="173"/>
      <c r="H31" s="173"/>
      <c r="I31" s="174"/>
      <c r="J31" s="156"/>
      <c r="K31" s="156"/>
      <c r="L31" s="169"/>
      <c r="M31" s="170">
        <v>491722</v>
      </c>
      <c r="N31" s="296"/>
      <c r="Q31" s="49">
        <v>491721832</v>
      </c>
    </row>
    <row r="32" spans="1:17" s="49" customFormat="1" x14ac:dyDescent="0.15">
      <c r="A32" s="1" t="s">
        <v>261</v>
      </c>
      <c r="B32" s="3"/>
      <c r="C32" s="171"/>
      <c r="D32" s="156" t="s">
        <v>262</v>
      </c>
      <c r="E32" s="174"/>
      <c r="F32" s="173"/>
      <c r="G32" s="173"/>
      <c r="H32" s="173"/>
      <c r="I32" s="174"/>
      <c r="J32" s="156"/>
      <c r="K32" s="156"/>
      <c r="L32" s="169"/>
      <c r="M32" s="170">
        <v>94455</v>
      </c>
      <c r="N32" s="296"/>
      <c r="Q32" s="49">
        <f>IF(COUNTIF(Q33:Q34,"-")=COUNTA(Q33:Q34),"-",SUM(Q33:Q34))</f>
        <v>94454997</v>
      </c>
    </row>
    <row r="33" spans="1:17" s="49" customFormat="1" x14ac:dyDescent="0.15">
      <c r="A33" s="1" t="s">
        <v>263</v>
      </c>
      <c r="B33" s="3"/>
      <c r="C33" s="171"/>
      <c r="D33" s="156"/>
      <c r="E33" s="174" t="s">
        <v>264</v>
      </c>
      <c r="F33" s="173"/>
      <c r="G33" s="173"/>
      <c r="H33" s="173"/>
      <c r="I33" s="173"/>
      <c r="J33" s="156"/>
      <c r="K33" s="156"/>
      <c r="L33" s="169"/>
      <c r="M33" s="170">
        <v>94455</v>
      </c>
      <c r="N33" s="296"/>
      <c r="Q33" s="49">
        <v>94454997</v>
      </c>
    </row>
    <row r="34" spans="1:17" s="49" customFormat="1" x14ac:dyDescent="0.15">
      <c r="A34" s="1" t="s">
        <v>265</v>
      </c>
      <c r="B34" s="3"/>
      <c r="C34" s="171"/>
      <c r="D34" s="156"/>
      <c r="E34" s="174" t="s">
        <v>241</v>
      </c>
      <c r="F34" s="173"/>
      <c r="G34" s="173"/>
      <c r="H34" s="173"/>
      <c r="I34" s="173"/>
      <c r="J34" s="156"/>
      <c r="K34" s="156"/>
      <c r="L34" s="169"/>
      <c r="M34" s="170" t="s">
        <v>349</v>
      </c>
      <c r="N34" s="296"/>
      <c r="Q34" s="49" t="s">
        <v>11</v>
      </c>
    </row>
    <row r="35" spans="1:17" s="49" customFormat="1" x14ac:dyDescent="0.15">
      <c r="A35" s="1" t="s">
        <v>266</v>
      </c>
      <c r="B35" s="3"/>
      <c r="C35" s="171"/>
      <c r="D35" s="156" t="s">
        <v>267</v>
      </c>
      <c r="E35" s="174"/>
      <c r="F35" s="173"/>
      <c r="G35" s="173"/>
      <c r="H35" s="173"/>
      <c r="I35" s="173"/>
      <c r="J35" s="156"/>
      <c r="K35" s="156"/>
      <c r="L35" s="169"/>
      <c r="M35" s="170">
        <v>31920</v>
      </c>
      <c r="N35" s="296"/>
      <c r="Q35" s="49">
        <v>31920000</v>
      </c>
    </row>
    <row r="36" spans="1:17" s="49" customFormat="1" x14ac:dyDescent="0.15">
      <c r="A36" s="1" t="s">
        <v>228</v>
      </c>
      <c r="B36" s="3"/>
      <c r="C36" s="175" t="s">
        <v>229</v>
      </c>
      <c r="D36" s="176"/>
      <c r="E36" s="177"/>
      <c r="F36" s="178"/>
      <c r="G36" s="178"/>
      <c r="H36" s="178"/>
      <c r="I36" s="178"/>
      <c r="J36" s="176"/>
      <c r="K36" s="176"/>
      <c r="L36" s="179"/>
      <c r="M36" s="180">
        <v>975515</v>
      </c>
      <c r="N36" s="297"/>
      <c r="Q36" s="49">
        <f>IF(COUNTIF(Q16:Q35,"-")=COUNTA(Q16:Q35),"-",SUM(Q27,Q35)-SUM(Q16,Q32))</f>
        <v>975514819</v>
      </c>
    </row>
    <row r="37" spans="1:17" s="49" customFormat="1" x14ac:dyDescent="0.15">
      <c r="A37" s="1"/>
      <c r="B37" s="3"/>
      <c r="C37" s="171" t="s">
        <v>330</v>
      </c>
      <c r="D37" s="156"/>
      <c r="E37" s="174"/>
      <c r="F37" s="173"/>
      <c r="G37" s="173"/>
      <c r="H37" s="173"/>
      <c r="I37" s="174"/>
      <c r="J37" s="156"/>
      <c r="K37" s="156"/>
      <c r="L37" s="169"/>
      <c r="M37" s="181"/>
      <c r="N37" s="296"/>
    </row>
    <row r="38" spans="1:17" s="49" customFormat="1" x14ac:dyDescent="0.15">
      <c r="A38" s="1" t="s">
        <v>270</v>
      </c>
      <c r="B38" s="3"/>
      <c r="C38" s="171"/>
      <c r="D38" s="156" t="s">
        <v>271</v>
      </c>
      <c r="E38" s="174"/>
      <c r="F38" s="173"/>
      <c r="G38" s="173"/>
      <c r="H38" s="173"/>
      <c r="I38" s="173"/>
      <c r="J38" s="156"/>
      <c r="K38" s="156"/>
      <c r="L38" s="169"/>
      <c r="M38" s="170">
        <v>6605526</v>
      </c>
      <c r="N38" s="296"/>
      <c r="Q38" s="49">
        <f>IF(COUNTIF(Q39:Q43,"-")=COUNTA(Q39:Q43),"-",SUM(Q39:Q43))</f>
        <v>6605526476</v>
      </c>
    </row>
    <row r="39" spans="1:17" s="49" customFormat="1" x14ac:dyDescent="0.15">
      <c r="A39" s="1" t="s">
        <v>272</v>
      </c>
      <c r="B39" s="3"/>
      <c r="C39" s="171"/>
      <c r="D39" s="156"/>
      <c r="E39" s="174" t="s">
        <v>273</v>
      </c>
      <c r="F39" s="173"/>
      <c r="G39" s="173"/>
      <c r="H39" s="173"/>
      <c r="I39" s="173"/>
      <c r="J39" s="156"/>
      <c r="K39" s="156"/>
      <c r="L39" s="169"/>
      <c r="M39" s="170">
        <v>4703765</v>
      </c>
      <c r="N39" s="296"/>
      <c r="Q39" s="49">
        <v>4703765067</v>
      </c>
    </row>
    <row r="40" spans="1:17" s="49" customFormat="1" x14ac:dyDescent="0.15">
      <c r="A40" s="1" t="s">
        <v>274</v>
      </c>
      <c r="B40" s="3"/>
      <c r="C40" s="171"/>
      <c r="D40" s="156"/>
      <c r="E40" s="174" t="s">
        <v>275</v>
      </c>
      <c r="F40" s="173"/>
      <c r="G40" s="173"/>
      <c r="H40" s="173"/>
      <c r="I40" s="173"/>
      <c r="J40" s="156"/>
      <c r="K40" s="156"/>
      <c r="L40" s="169"/>
      <c r="M40" s="170">
        <v>1732938</v>
      </c>
      <c r="N40" s="296"/>
      <c r="Q40" s="49">
        <v>1732938409</v>
      </c>
    </row>
    <row r="41" spans="1:17" s="49" customFormat="1" x14ac:dyDescent="0.15">
      <c r="A41" s="1" t="s">
        <v>276</v>
      </c>
      <c r="B41" s="3"/>
      <c r="C41" s="171"/>
      <c r="D41" s="156"/>
      <c r="E41" s="174" t="s">
        <v>277</v>
      </c>
      <c r="F41" s="173"/>
      <c r="G41" s="173"/>
      <c r="H41" s="173"/>
      <c r="I41" s="173"/>
      <c r="J41" s="156"/>
      <c r="K41" s="156"/>
      <c r="L41" s="169"/>
      <c r="M41" s="170">
        <v>165655</v>
      </c>
      <c r="N41" s="296"/>
      <c r="Q41" s="49">
        <v>165655000</v>
      </c>
    </row>
    <row r="42" spans="1:17" s="49" customFormat="1" x14ac:dyDescent="0.15">
      <c r="A42" s="1" t="s">
        <v>278</v>
      </c>
      <c r="B42" s="3"/>
      <c r="C42" s="171"/>
      <c r="D42" s="156"/>
      <c r="E42" s="174" t="s">
        <v>279</v>
      </c>
      <c r="F42" s="173"/>
      <c r="G42" s="173"/>
      <c r="H42" s="173"/>
      <c r="I42" s="173"/>
      <c r="J42" s="156"/>
      <c r="K42" s="156"/>
      <c r="L42" s="169"/>
      <c r="M42" s="170">
        <v>3168</v>
      </c>
      <c r="N42" s="296"/>
      <c r="Q42" s="49">
        <v>3168000</v>
      </c>
    </row>
    <row r="43" spans="1:17" s="49" customFormat="1" x14ac:dyDescent="0.15">
      <c r="A43" s="1" t="s">
        <v>280</v>
      </c>
      <c r="B43" s="3"/>
      <c r="C43" s="171"/>
      <c r="D43" s="156"/>
      <c r="E43" s="174" t="s">
        <v>241</v>
      </c>
      <c r="F43" s="173"/>
      <c r="G43" s="173"/>
      <c r="H43" s="173"/>
      <c r="I43" s="173"/>
      <c r="J43" s="156"/>
      <c r="K43" s="156"/>
      <c r="L43" s="169"/>
      <c r="M43" s="170" t="s">
        <v>350</v>
      </c>
      <c r="N43" s="296"/>
      <c r="Q43" s="49" t="s">
        <v>11</v>
      </c>
    </row>
    <row r="44" spans="1:17" s="49" customFormat="1" x14ac:dyDescent="0.15">
      <c r="A44" s="1" t="s">
        <v>281</v>
      </c>
      <c r="B44" s="3"/>
      <c r="C44" s="171"/>
      <c r="D44" s="156" t="s">
        <v>282</v>
      </c>
      <c r="E44" s="174"/>
      <c r="F44" s="173"/>
      <c r="G44" s="173"/>
      <c r="H44" s="173"/>
      <c r="I44" s="174"/>
      <c r="J44" s="156"/>
      <c r="K44" s="156"/>
      <c r="L44" s="169"/>
      <c r="M44" s="170">
        <v>3465592</v>
      </c>
      <c r="N44" s="296"/>
      <c r="Q44" s="49">
        <f>IF(COUNTIF(Q45:Q49,"-")=COUNTA(Q45:Q49),"-",SUM(Q45:Q49))</f>
        <v>3465591871</v>
      </c>
    </row>
    <row r="45" spans="1:17" s="49" customFormat="1" x14ac:dyDescent="0.15">
      <c r="A45" s="1" t="s">
        <v>283</v>
      </c>
      <c r="B45" s="3"/>
      <c r="C45" s="171"/>
      <c r="D45" s="156"/>
      <c r="E45" s="174" t="s">
        <v>256</v>
      </c>
      <c r="F45" s="173"/>
      <c r="G45" s="173"/>
      <c r="H45" s="173"/>
      <c r="I45" s="174"/>
      <c r="J45" s="156"/>
      <c r="K45" s="156"/>
      <c r="L45" s="169"/>
      <c r="M45" s="170">
        <v>623935</v>
      </c>
      <c r="N45" s="296"/>
      <c r="Q45" s="49">
        <v>623934920</v>
      </c>
    </row>
    <row r="46" spans="1:17" s="49" customFormat="1" x14ac:dyDescent="0.15">
      <c r="A46" s="1" t="s">
        <v>284</v>
      </c>
      <c r="B46" s="3"/>
      <c r="C46" s="171"/>
      <c r="D46" s="156"/>
      <c r="E46" s="174" t="s">
        <v>285</v>
      </c>
      <c r="F46" s="173"/>
      <c r="G46" s="173"/>
      <c r="H46" s="173"/>
      <c r="I46" s="174"/>
      <c r="J46" s="156"/>
      <c r="K46" s="156"/>
      <c r="L46" s="169"/>
      <c r="M46" s="170">
        <v>2827502</v>
      </c>
      <c r="N46" s="296"/>
      <c r="Q46" s="49">
        <v>2827501725</v>
      </c>
    </row>
    <row r="47" spans="1:17" s="49" customFormat="1" x14ac:dyDescent="0.15">
      <c r="A47" s="1" t="s">
        <v>286</v>
      </c>
      <c r="B47" s="3"/>
      <c r="C47" s="171"/>
      <c r="D47" s="156"/>
      <c r="E47" s="174" t="s">
        <v>287</v>
      </c>
      <c r="F47" s="173"/>
      <c r="G47" s="156"/>
      <c r="H47" s="173"/>
      <c r="I47" s="173"/>
      <c r="J47" s="156"/>
      <c r="K47" s="156"/>
      <c r="L47" s="169"/>
      <c r="M47" s="170">
        <v>8042</v>
      </c>
      <c r="N47" s="296"/>
      <c r="Q47" s="49">
        <v>8042466</v>
      </c>
    </row>
    <row r="48" spans="1:17" s="49" customFormat="1" x14ac:dyDescent="0.15">
      <c r="A48" s="1" t="s">
        <v>288</v>
      </c>
      <c r="B48" s="3"/>
      <c r="C48" s="171"/>
      <c r="D48" s="156"/>
      <c r="E48" s="174" t="s">
        <v>289</v>
      </c>
      <c r="F48" s="173"/>
      <c r="G48" s="156"/>
      <c r="H48" s="173"/>
      <c r="I48" s="173"/>
      <c r="J48" s="156"/>
      <c r="K48" s="156"/>
      <c r="L48" s="169"/>
      <c r="M48" s="170">
        <v>6113</v>
      </c>
      <c r="N48" s="296"/>
      <c r="Q48" s="49">
        <v>6112760</v>
      </c>
    </row>
    <row r="49" spans="1:17" s="49" customFormat="1" x14ac:dyDescent="0.15">
      <c r="A49" s="1" t="s">
        <v>290</v>
      </c>
      <c r="B49" s="3"/>
      <c r="C49" s="171"/>
      <c r="D49" s="156"/>
      <c r="E49" s="174" t="s">
        <v>260</v>
      </c>
      <c r="F49" s="173"/>
      <c r="G49" s="173"/>
      <c r="H49" s="173"/>
      <c r="I49" s="173"/>
      <c r="J49" s="156"/>
      <c r="K49" s="156"/>
      <c r="L49" s="169"/>
      <c r="M49" s="170" t="s">
        <v>349</v>
      </c>
      <c r="N49" s="296"/>
      <c r="Q49" s="49" t="s">
        <v>11</v>
      </c>
    </row>
    <row r="50" spans="1:17" s="49" customFormat="1" x14ac:dyDescent="0.15">
      <c r="A50" s="1" t="s">
        <v>268</v>
      </c>
      <c r="B50" s="3"/>
      <c r="C50" s="175" t="s">
        <v>269</v>
      </c>
      <c r="D50" s="176"/>
      <c r="E50" s="177"/>
      <c r="F50" s="178"/>
      <c r="G50" s="178"/>
      <c r="H50" s="178"/>
      <c r="I50" s="178"/>
      <c r="J50" s="176"/>
      <c r="K50" s="176"/>
      <c r="L50" s="179"/>
      <c r="M50" s="180">
        <v>-3139935</v>
      </c>
      <c r="N50" s="297" t="s">
        <v>351</v>
      </c>
      <c r="Q50" s="49">
        <f>IF(AND(Q38="-",Q44="-"),"-",SUM(Q44)-SUM(Q38))</f>
        <v>-3139934605</v>
      </c>
    </row>
    <row r="51" spans="1:17" s="49" customFormat="1" x14ac:dyDescent="0.15">
      <c r="A51" s="1"/>
      <c r="B51" s="3"/>
      <c r="C51" s="171" t="s">
        <v>331</v>
      </c>
      <c r="D51" s="156"/>
      <c r="E51" s="174"/>
      <c r="F51" s="173"/>
      <c r="G51" s="173"/>
      <c r="H51" s="173"/>
      <c r="I51" s="173"/>
      <c r="J51" s="156"/>
      <c r="K51" s="156"/>
      <c r="L51" s="169"/>
      <c r="M51" s="181"/>
      <c r="N51" s="296"/>
    </row>
    <row r="52" spans="1:17" s="49" customFormat="1" x14ac:dyDescent="0.15">
      <c r="A52" s="1" t="s">
        <v>293</v>
      </c>
      <c r="B52" s="3"/>
      <c r="C52" s="171"/>
      <c r="D52" s="156" t="s">
        <v>294</v>
      </c>
      <c r="E52" s="174"/>
      <c r="F52" s="173"/>
      <c r="G52" s="173"/>
      <c r="H52" s="173"/>
      <c r="I52" s="173"/>
      <c r="J52" s="156"/>
      <c r="K52" s="156"/>
      <c r="L52" s="169"/>
      <c r="M52" s="170">
        <v>2166347</v>
      </c>
      <c r="N52" s="296"/>
      <c r="Q52" s="49">
        <f>IF(COUNTIF(Q53:Q54,"-")=COUNTA(Q53:Q54),"-",SUM(Q53:Q54))</f>
        <v>2166347414</v>
      </c>
    </row>
    <row r="53" spans="1:17" s="49" customFormat="1" x14ac:dyDescent="0.15">
      <c r="A53" s="1" t="s">
        <v>295</v>
      </c>
      <c r="B53" s="3"/>
      <c r="C53" s="171"/>
      <c r="D53" s="156"/>
      <c r="E53" s="174" t="s">
        <v>332</v>
      </c>
      <c r="F53" s="173"/>
      <c r="G53" s="173"/>
      <c r="H53" s="173"/>
      <c r="I53" s="173"/>
      <c r="J53" s="156"/>
      <c r="K53" s="156"/>
      <c r="L53" s="169"/>
      <c r="M53" s="170">
        <v>2149319</v>
      </c>
      <c r="N53" s="296"/>
      <c r="Q53" s="49">
        <v>2149318946</v>
      </c>
    </row>
    <row r="54" spans="1:17" s="49" customFormat="1" x14ac:dyDescent="0.15">
      <c r="A54" s="1" t="s">
        <v>296</v>
      </c>
      <c r="B54" s="3"/>
      <c r="C54" s="171"/>
      <c r="D54" s="156"/>
      <c r="E54" s="174" t="s">
        <v>241</v>
      </c>
      <c r="F54" s="173"/>
      <c r="G54" s="173"/>
      <c r="H54" s="173"/>
      <c r="I54" s="173"/>
      <c r="J54" s="156"/>
      <c r="K54" s="156"/>
      <c r="L54" s="169"/>
      <c r="M54" s="170">
        <v>17028</v>
      </c>
      <c r="N54" s="296"/>
      <c r="Q54" s="49">
        <v>17028468</v>
      </c>
    </row>
    <row r="55" spans="1:17" s="49" customFormat="1" x14ac:dyDescent="0.15">
      <c r="A55" s="1" t="s">
        <v>297</v>
      </c>
      <c r="B55" s="3"/>
      <c r="C55" s="171"/>
      <c r="D55" s="156" t="s">
        <v>298</v>
      </c>
      <c r="E55" s="174"/>
      <c r="F55" s="173"/>
      <c r="G55" s="173"/>
      <c r="H55" s="173"/>
      <c r="I55" s="173"/>
      <c r="J55" s="156"/>
      <c r="K55" s="156"/>
      <c r="L55" s="169"/>
      <c r="M55" s="170">
        <v>4402700</v>
      </c>
      <c r="N55" s="296"/>
      <c r="Q55" s="49">
        <f>IF(COUNTIF(Q56:Q57,"-")=COUNTA(Q56:Q57),"-",SUM(Q56:Q57))</f>
        <v>4402700000</v>
      </c>
    </row>
    <row r="56" spans="1:17" s="49" customFormat="1" x14ac:dyDescent="0.15">
      <c r="A56" s="1" t="s">
        <v>299</v>
      </c>
      <c r="B56" s="3"/>
      <c r="C56" s="171"/>
      <c r="D56" s="156"/>
      <c r="E56" s="174" t="s">
        <v>333</v>
      </c>
      <c r="F56" s="173"/>
      <c r="G56" s="173"/>
      <c r="H56" s="173"/>
      <c r="I56" s="168"/>
      <c r="J56" s="156"/>
      <c r="K56" s="156"/>
      <c r="L56" s="169"/>
      <c r="M56" s="170">
        <v>4402700</v>
      </c>
      <c r="N56" s="296"/>
      <c r="Q56" s="49">
        <v>4402700000</v>
      </c>
    </row>
    <row r="57" spans="1:17" s="49" customFormat="1" x14ac:dyDescent="0.15">
      <c r="A57" s="1" t="s">
        <v>300</v>
      </c>
      <c r="B57" s="3"/>
      <c r="C57" s="171"/>
      <c r="D57" s="156"/>
      <c r="E57" s="174" t="s">
        <v>260</v>
      </c>
      <c r="F57" s="173"/>
      <c r="G57" s="173"/>
      <c r="H57" s="173"/>
      <c r="I57" s="182"/>
      <c r="J57" s="156"/>
      <c r="K57" s="156"/>
      <c r="L57" s="169"/>
      <c r="M57" s="170" t="s">
        <v>349</v>
      </c>
      <c r="N57" s="296"/>
      <c r="Q57" s="49" t="s">
        <v>11</v>
      </c>
    </row>
    <row r="58" spans="1:17" s="49" customFormat="1" x14ac:dyDescent="0.15">
      <c r="A58" s="1" t="s">
        <v>291</v>
      </c>
      <c r="B58" s="3"/>
      <c r="C58" s="175" t="s">
        <v>292</v>
      </c>
      <c r="D58" s="176"/>
      <c r="E58" s="177"/>
      <c r="F58" s="178"/>
      <c r="G58" s="178"/>
      <c r="H58" s="178"/>
      <c r="I58" s="183"/>
      <c r="J58" s="176"/>
      <c r="K58" s="176"/>
      <c r="L58" s="179"/>
      <c r="M58" s="180">
        <v>2236353</v>
      </c>
      <c r="N58" s="297"/>
      <c r="Q58" s="49">
        <f>IF(AND(Q52="-",Q55="-"),"-",SUM(Q55)-SUM(Q52))</f>
        <v>2236352586</v>
      </c>
    </row>
    <row r="59" spans="1:17" s="49" customFormat="1" x14ac:dyDescent="0.15">
      <c r="A59" s="1" t="s">
        <v>301</v>
      </c>
      <c r="B59" s="3"/>
      <c r="C59" s="386" t="s">
        <v>302</v>
      </c>
      <c r="D59" s="387"/>
      <c r="E59" s="387"/>
      <c r="F59" s="387"/>
      <c r="G59" s="387"/>
      <c r="H59" s="387"/>
      <c r="I59" s="387"/>
      <c r="J59" s="387"/>
      <c r="K59" s="387"/>
      <c r="L59" s="388"/>
      <c r="M59" s="180">
        <v>71933</v>
      </c>
      <c r="N59" s="297"/>
      <c r="Q59" s="49">
        <f>IF(AND(Q36="-",Q50="-",Q58="-"),"-",SUM(Q36,Q50,Q58))</f>
        <v>71932800</v>
      </c>
    </row>
    <row r="60" spans="1:17" s="49" customFormat="1" ht="14.25" thickBot="1" x14ac:dyDescent="0.2">
      <c r="A60" s="1" t="s">
        <v>303</v>
      </c>
      <c r="B60" s="3"/>
      <c r="C60" s="364" t="s">
        <v>304</v>
      </c>
      <c r="D60" s="365"/>
      <c r="E60" s="365"/>
      <c r="F60" s="365"/>
      <c r="G60" s="365"/>
      <c r="H60" s="365"/>
      <c r="I60" s="365"/>
      <c r="J60" s="365"/>
      <c r="K60" s="365"/>
      <c r="L60" s="366"/>
      <c r="M60" s="180">
        <v>940856</v>
      </c>
      <c r="N60" s="297"/>
      <c r="Q60" s="49">
        <v>940855735</v>
      </c>
    </row>
    <row r="61" spans="1:17" s="49" customFormat="1" ht="14.25" hidden="1" thickBot="1" x14ac:dyDescent="0.2">
      <c r="A61" s="1">
        <v>4435000</v>
      </c>
      <c r="B61" s="3"/>
      <c r="C61" s="367" t="s">
        <v>222</v>
      </c>
      <c r="D61" s="368"/>
      <c r="E61" s="368"/>
      <c r="F61" s="368"/>
      <c r="G61" s="368"/>
      <c r="H61" s="368"/>
      <c r="I61" s="368"/>
      <c r="J61" s="368"/>
      <c r="K61" s="368"/>
      <c r="L61" s="369"/>
      <c r="M61" s="184" t="s">
        <v>349</v>
      </c>
      <c r="N61" s="297"/>
      <c r="Q61" s="49" t="s">
        <v>349</v>
      </c>
    </row>
    <row r="62" spans="1:17" s="49" customFormat="1" ht="14.25" thickBot="1" x14ac:dyDescent="0.2">
      <c r="A62" s="1" t="s">
        <v>305</v>
      </c>
      <c r="B62" s="3"/>
      <c r="C62" s="370" t="s">
        <v>306</v>
      </c>
      <c r="D62" s="371"/>
      <c r="E62" s="371"/>
      <c r="F62" s="371"/>
      <c r="G62" s="371"/>
      <c r="H62" s="371"/>
      <c r="I62" s="371"/>
      <c r="J62" s="371"/>
      <c r="K62" s="371"/>
      <c r="L62" s="372"/>
      <c r="M62" s="185">
        <v>1012789</v>
      </c>
      <c r="N62" s="298"/>
      <c r="Q62" s="49">
        <f>IF(COUNTIF(Q59:Q61,"-")=COUNTA(Q59:Q61),"-",SUM(Q59:Q61))</f>
        <v>1012788535</v>
      </c>
    </row>
    <row r="63" spans="1:17" s="49" customFormat="1" ht="14.25" thickBot="1" x14ac:dyDescent="0.2">
      <c r="A63" s="1"/>
      <c r="B63" s="3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7"/>
      <c r="N63" s="299"/>
    </row>
    <row r="64" spans="1:17" s="49" customFormat="1" x14ac:dyDescent="0.15">
      <c r="A64" s="1" t="s">
        <v>307</v>
      </c>
      <c r="B64" s="3"/>
      <c r="C64" s="188" t="s">
        <v>308</v>
      </c>
      <c r="D64" s="189"/>
      <c r="E64" s="189"/>
      <c r="F64" s="189"/>
      <c r="G64" s="189"/>
      <c r="H64" s="189"/>
      <c r="I64" s="189"/>
      <c r="J64" s="189"/>
      <c r="K64" s="189"/>
      <c r="L64" s="189"/>
      <c r="M64" s="190">
        <v>218967</v>
      </c>
      <c r="N64" s="300"/>
      <c r="Q64" s="49">
        <v>218966745</v>
      </c>
    </row>
    <row r="65" spans="1:17" s="49" customFormat="1" x14ac:dyDescent="0.15">
      <c r="A65" s="1" t="s">
        <v>309</v>
      </c>
      <c r="B65" s="3"/>
      <c r="C65" s="191" t="s">
        <v>310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80">
        <v>-729</v>
      </c>
      <c r="N65" s="297"/>
      <c r="Q65" s="49">
        <v>-728715</v>
      </c>
    </row>
    <row r="66" spans="1:17" s="49" customFormat="1" ht="14.25" thickBot="1" x14ac:dyDescent="0.2">
      <c r="A66" s="1" t="s">
        <v>311</v>
      </c>
      <c r="B66" s="3"/>
      <c r="C66" s="193" t="s">
        <v>312</v>
      </c>
      <c r="D66" s="194"/>
      <c r="E66" s="194"/>
      <c r="F66" s="194"/>
      <c r="G66" s="194"/>
      <c r="H66" s="194"/>
      <c r="I66" s="194"/>
      <c r="J66" s="194"/>
      <c r="K66" s="194"/>
      <c r="L66" s="194"/>
      <c r="M66" s="195">
        <v>218238</v>
      </c>
      <c r="N66" s="301"/>
      <c r="Q66" s="49">
        <f>IF(COUNTIF(Q64:Q65,"-")=COUNTA(Q64:Q65),"-",SUM(Q64:Q65))</f>
        <v>218238030</v>
      </c>
    </row>
    <row r="67" spans="1:17" s="49" customFormat="1" ht="14.25" thickBot="1" x14ac:dyDescent="0.2">
      <c r="A67" s="1" t="s">
        <v>313</v>
      </c>
      <c r="B67" s="3"/>
      <c r="C67" s="196" t="s">
        <v>314</v>
      </c>
      <c r="D67" s="197"/>
      <c r="E67" s="198"/>
      <c r="F67" s="199"/>
      <c r="G67" s="199"/>
      <c r="H67" s="199"/>
      <c r="I67" s="199"/>
      <c r="J67" s="197"/>
      <c r="K67" s="197"/>
      <c r="L67" s="197"/>
      <c r="M67" s="185">
        <v>1231027</v>
      </c>
      <c r="N67" s="298"/>
      <c r="Q67" s="49">
        <f>IF(AND(Q62="-",Q66="-"),"-",SUM(Q62,Q66))</f>
        <v>1231026565</v>
      </c>
    </row>
    <row r="68" spans="1:17" s="49" customFormat="1" ht="6.75" customHeight="1" x14ac:dyDescent="0.15">
      <c r="A68" s="1"/>
      <c r="B68" s="3"/>
      <c r="C68" s="155"/>
      <c r="D68" s="155"/>
      <c r="E68" s="200"/>
      <c r="F68" s="201"/>
      <c r="G68" s="201"/>
      <c r="H68" s="201"/>
      <c r="I68" s="202"/>
      <c r="J68" s="203"/>
      <c r="K68" s="203"/>
      <c r="L68" s="203"/>
      <c r="M68" s="3"/>
      <c r="N68" s="3"/>
    </row>
    <row r="69" spans="1:17" s="49" customFormat="1" x14ac:dyDescent="0.15">
      <c r="A69" s="1"/>
      <c r="B69" s="3"/>
      <c r="C69" s="155"/>
      <c r="D69" s="204" t="s">
        <v>324</v>
      </c>
      <c r="E69" s="200"/>
      <c r="F69" s="201"/>
      <c r="G69" s="201"/>
      <c r="H69" s="201"/>
      <c r="I69" s="205"/>
      <c r="J69" s="203"/>
      <c r="K69" s="203"/>
      <c r="L69" s="203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65"/>
  <sheetViews>
    <sheetView showGridLines="0" view="pageBreakPreview" topLeftCell="B1" zoomScale="75" zoomScaleNormal="85" zoomScaleSheetLayoutView="75" workbookViewId="0"/>
  </sheetViews>
  <sheetFormatPr defaultRowHeight="13.5" x14ac:dyDescent="0.15"/>
  <cols>
    <col min="1" max="1" width="0" style="210" hidden="1" customWidth="1"/>
    <col min="2" max="2" width="0.75" style="211" customWidth="1"/>
    <col min="3" max="3" width="1.375" style="211" customWidth="1"/>
    <col min="4" max="4" width="1.5" style="211" customWidth="1"/>
    <col min="5" max="6" width="1.625" style="211" customWidth="1"/>
    <col min="7" max="7" width="1.5" style="211" customWidth="1"/>
    <col min="8" max="8" width="1.625" style="211" customWidth="1"/>
    <col min="9" max="15" width="2.125" style="211" customWidth="1"/>
    <col min="16" max="16" width="6.625" style="211" customWidth="1"/>
    <col min="17" max="17" width="24.125" style="211" bestFit="1" customWidth="1"/>
    <col min="18" max="18" width="3.375" style="211" customWidth="1"/>
    <col min="19" max="19" width="24.125" style="211" bestFit="1" customWidth="1"/>
    <col min="20" max="20" width="3.75" style="211" bestFit="1" customWidth="1"/>
    <col min="21" max="21" width="24.125" style="211" bestFit="1" customWidth="1"/>
    <col min="22" max="22" width="3.375" style="211" customWidth="1"/>
    <col min="23" max="23" width="0.75" style="211" customWidth="1"/>
    <col min="24" max="16384" width="9" style="211"/>
  </cols>
  <sheetData>
    <row r="1" spans="1:23" x14ac:dyDescent="0.15">
      <c r="C1" s="211" t="s">
        <v>334</v>
      </c>
    </row>
    <row r="2" spans="1:23" x14ac:dyDescent="0.15">
      <c r="C2" s="211" t="s">
        <v>335</v>
      </c>
    </row>
    <row r="3" spans="1:23" x14ac:dyDescent="0.15">
      <c r="C3" s="211" t="s">
        <v>336</v>
      </c>
    </row>
    <row r="4" spans="1:23" x14ac:dyDescent="0.15">
      <c r="C4" s="211" t="s">
        <v>337</v>
      </c>
    </row>
    <row r="5" spans="1:23" x14ac:dyDescent="0.15">
      <c r="C5" s="211" t="s">
        <v>338</v>
      </c>
    </row>
    <row r="6" spans="1:23" x14ac:dyDescent="0.15">
      <c r="C6" s="211" t="s">
        <v>339</v>
      </c>
    </row>
    <row r="7" spans="1:23" x14ac:dyDescent="0.15">
      <c r="C7" s="211" t="s">
        <v>340</v>
      </c>
    </row>
    <row r="8" spans="1:23" s="208" customFormat="1" x14ac:dyDescent="0.15">
      <c r="A8" s="206"/>
      <c r="B8" s="207"/>
      <c r="D8" s="209"/>
      <c r="E8" s="209"/>
      <c r="F8" s="209"/>
      <c r="G8" s="209"/>
      <c r="H8" s="209"/>
      <c r="I8" s="209"/>
    </row>
    <row r="9" spans="1:23" ht="24" x14ac:dyDescent="0.15">
      <c r="C9" s="414" t="s">
        <v>358</v>
      </c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212"/>
    </row>
    <row r="10" spans="1:23" ht="14.25" x14ac:dyDescent="0.15">
      <c r="C10" s="415" t="s">
        <v>347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212"/>
    </row>
    <row r="11" spans="1:23" ht="14.25" x14ac:dyDescent="0.15">
      <c r="C11" s="415" t="s">
        <v>359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212"/>
    </row>
    <row r="12" spans="1:23" ht="15.75" customHeight="1" thickBot="1" x14ac:dyDescent="0.2"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213"/>
      <c r="R12" s="214"/>
      <c r="S12" s="213"/>
      <c r="T12" s="213"/>
      <c r="U12" s="213"/>
      <c r="V12" s="305" t="s">
        <v>342</v>
      </c>
      <c r="W12" s="212"/>
    </row>
    <row r="13" spans="1:23" ht="14.25" thickBot="1" x14ac:dyDescent="0.2">
      <c r="A13" s="210" t="s">
        <v>315</v>
      </c>
      <c r="C13" s="416" t="s">
        <v>0</v>
      </c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8"/>
      <c r="Q13" s="419" t="s">
        <v>317</v>
      </c>
      <c r="R13" s="420"/>
      <c r="S13" s="215"/>
      <c r="T13" s="215"/>
      <c r="U13" s="215"/>
      <c r="V13" s="215"/>
    </row>
    <row r="14" spans="1:23" x14ac:dyDescent="0.15">
      <c r="A14" s="210" t="s">
        <v>136</v>
      </c>
      <c r="C14" s="217"/>
      <c r="D14" s="218"/>
      <c r="E14" s="219" t="s">
        <v>137</v>
      </c>
      <c r="F14" s="219"/>
      <c r="G14" s="219"/>
      <c r="H14" s="219"/>
      <c r="I14" s="218"/>
      <c r="J14" s="219"/>
      <c r="K14" s="219"/>
      <c r="L14" s="219"/>
      <c r="M14" s="219"/>
      <c r="N14" s="218"/>
      <c r="O14" s="218"/>
      <c r="P14" s="218"/>
      <c r="Q14" s="220">
        <v>18371558</v>
      </c>
      <c r="R14" s="221" t="s">
        <v>351</v>
      </c>
      <c r="S14" s="216"/>
      <c r="T14" s="216"/>
      <c r="U14" s="216"/>
      <c r="V14" s="216"/>
    </row>
    <row r="15" spans="1:23" x14ac:dyDescent="0.15">
      <c r="A15" s="210" t="s">
        <v>138</v>
      </c>
      <c r="C15" s="222"/>
      <c r="D15" s="223"/>
      <c r="E15" s="223"/>
      <c r="F15" s="19" t="s">
        <v>139</v>
      </c>
      <c r="G15" s="19"/>
      <c r="H15" s="19"/>
      <c r="I15" s="19"/>
      <c r="J15" s="19"/>
      <c r="K15" s="19"/>
      <c r="L15" s="19"/>
      <c r="M15" s="19"/>
      <c r="N15" s="223"/>
      <c r="O15" s="223"/>
      <c r="P15" s="223"/>
      <c r="Q15" s="224">
        <v>8285919</v>
      </c>
      <c r="R15" s="225" t="s">
        <v>351</v>
      </c>
      <c r="S15" s="216"/>
      <c r="T15" s="216"/>
      <c r="U15" s="216"/>
      <c r="V15" s="216"/>
    </row>
    <row r="16" spans="1:23" x14ac:dyDescent="0.15">
      <c r="A16" s="210" t="s">
        <v>140</v>
      </c>
      <c r="C16" s="222"/>
      <c r="D16" s="223"/>
      <c r="E16" s="223"/>
      <c r="F16" s="19"/>
      <c r="G16" s="19" t="s">
        <v>141</v>
      </c>
      <c r="H16" s="19"/>
      <c r="I16" s="19"/>
      <c r="J16" s="19"/>
      <c r="K16" s="19"/>
      <c r="L16" s="19"/>
      <c r="M16" s="19"/>
      <c r="N16" s="223"/>
      <c r="O16" s="223"/>
      <c r="P16" s="223"/>
      <c r="Q16" s="224">
        <v>3207221</v>
      </c>
      <c r="R16" s="225" t="s">
        <v>351</v>
      </c>
      <c r="S16" s="216"/>
      <c r="T16" s="216" t="s">
        <v>77</v>
      </c>
      <c r="U16" s="216"/>
      <c r="V16" s="216"/>
    </row>
    <row r="17" spans="1:22" x14ac:dyDescent="0.15">
      <c r="A17" s="210" t="s">
        <v>142</v>
      </c>
      <c r="C17" s="222"/>
      <c r="D17" s="223"/>
      <c r="E17" s="223"/>
      <c r="F17" s="19"/>
      <c r="G17" s="19"/>
      <c r="H17" s="19" t="s">
        <v>143</v>
      </c>
      <c r="I17" s="19"/>
      <c r="J17" s="19"/>
      <c r="K17" s="19"/>
      <c r="L17" s="19"/>
      <c r="M17" s="19"/>
      <c r="N17" s="223"/>
      <c r="O17" s="223"/>
      <c r="P17" s="223"/>
      <c r="Q17" s="224">
        <v>2555602</v>
      </c>
      <c r="R17" s="225" t="s">
        <v>341</v>
      </c>
      <c r="S17" s="216"/>
      <c r="T17" s="216"/>
      <c r="U17" s="216"/>
      <c r="V17" s="216"/>
    </row>
    <row r="18" spans="1:22" x14ac:dyDescent="0.15">
      <c r="A18" s="210" t="s">
        <v>144</v>
      </c>
      <c r="C18" s="222"/>
      <c r="D18" s="223"/>
      <c r="E18" s="223"/>
      <c r="F18" s="19"/>
      <c r="G18" s="19"/>
      <c r="H18" s="19" t="s">
        <v>145</v>
      </c>
      <c r="I18" s="19"/>
      <c r="J18" s="19"/>
      <c r="K18" s="19"/>
      <c r="L18" s="19"/>
      <c r="M18" s="19"/>
      <c r="N18" s="223"/>
      <c r="O18" s="223"/>
      <c r="P18" s="223"/>
      <c r="Q18" s="224">
        <v>214392</v>
      </c>
      <c r="R18" s="225" t="s">
        <v>341</v>
      </c>
      <c r="S18" s="216"/>
      <c r="T18" s="216"/>
      <c r="U18" s="216"/>
      <c r="V18" s="216"/>
    </row>
    <row r="19" spans="1:22" x14ac:dyDescent="0.15">
      <c r="A19" s="210" t="s">
        <v>146</v>
      </c>
      <c r="C19" s="222"/>
      <c r="D19" s="223"/>
      <c r="E19" s="223"/>
      <c r="F19" s="19"/>
      <c r="G19" s="19"/>
      <c r="H19" s="19" t="s">
        <v>147</v>
      </c>
      <c r="I19" s="19"/>
      <c r="J19" s="19"/>
      <c r="K19" s="19"/>
      <c r="L19" s="19"/>
      <c r="M19" s="19"/>
      <c r="N19" s="223"/>
      <c r="O19" s="223"/>
      <c r="P19" s="223"/>
      <c r="Q19" s="224" t="s">
        <v>11</v>
      </c>
      <c r="R19" s="225" t="s">
        <v>341</v>
      </c>
      <c r="S19" s="216"/>
      <c r="T19" s="216"/>
      <c r="U19" s="216"/>
      <c r="V19" s="216"/>
    </row>
    <row r="20" spans="1:22" x14ac:dyDescent="0.15">
      <c r="A20" s="210" t="s">
        <v>148</v>
      </c>
      <c r="C20" s="222"/>
      <c r="D20" s="223"/>
      <c r="E20" s="223"/>
      <c r="F20" s="19"/>
      <c r="G20" s="19"/>
      <c r="H20" s="19" t="s">
        <v>35</v>
      </c>
      <c r="I20" s="19"/>
      <c r="J20" s="19"/>
      <c r="K20" s="19"/>
      <c r="L20" s="19"/>
      <c r="M20" s="19"/>
      <c r="N20" s="223"/>
      <c r="O20" s="223"/>
      <c r="P20" s="223"/>
      <c r="Q20" s="224">
        <v>437228</v>
      </c>
      <c r="R20" s="225" t="s">
        <v>341</v>
      </c>
      <c r="S20" s="216"/>
      <c r="T20" s="216"/>
      <c r="U20" s="216"/>
      <c r="V20" s="216"/>
    </row>
    <row r="21" spans="1:22" x14ac:dyDescent="0.15">
      <c r="A21" s="210" t="s">
        <v>149</v>
      </c>
      <c r="C21" s="222"/>
      <c r="D21" s="223"/>
      <c r="E21" s="223"/>
      <c r="F21" s="19"/>
      <c r="G21" s="19" t="s">
        <v>150</v>
      </c>
      <c r="H21" s="19"/>
      <c r="I21" s="19"/>
      <c r="J21" s="19"/>
      <c r="K21" s="19"/>
      <c r="L21" s="19"/>
      <c r="M21" s="19"/>
      <c r="N21" s="223"/>
      <c r="O21" s="223"/>
      <c r="P21" s="223"/>
      <c r="Q21" s="224">
        <v>4828602</v>
      </c>
      <c r="R21" s="225" t="s">
        <v>351</v>
      </c>
      <c r="S21" s="216"/>
      <c r="T21" s="216"/>
      <c r="U21" s="216"/>
      <c r="V21" s="216"/>
    </row>
    <row r="22" spans="1:22" x14ac:dyDescent="0.15">
      <c r="A22" s="210" t="s">
        <v>151</v>
      </c>
      <c r="C22" s="222"/>
      <c r="D22" s="223"/>
      <c r="E22" s="223"/>
      <c r="F22" s="19"/>
      <c r="G22" s="19"/>
      <c r="H22" s="19" t="s">
        <v>152</v>
      </c>
      <c r="I22" s="19"/>
      <c r="J22" s="19"/>
      <c r="K22" s="19"/>
      <c r="L22" s="19"/>
      <c r="M22" s="19"/>
      <c r="N22" s="223"/>
      <c r="O22" s="223"/>
      <c r="P22" s="223"/>
      <c r="Q22" s="224">
        <v>2430896</v>
      </c>
      <c r="R22" s="225" t="s">
        <v>341</v>
      </c>
      <c r="S22" s="216"/>
      <c r="T22" s="216"/>
      <c r="U22" s="216"/>
      <c r="V22" s="216"/>
    </row>
    <row r="23" spans="1:22" x14ac:dyDescent="0.15">
      <c r="A23" s="210" t="s">
        <v>153</v>
      </c>
      <c r="C23" s="222"/>
      <c r="D23" s="223"/>
      <c r="E23" s="223"/>
      <c r="F23" s="19"/>
      <c r="G23" s="19"/>
      <c r="H23" s="19" t="s">
        <v>154</v>
      </c>
      <c r="I23" s="19"/>
      <c r="J23" s="19"/>
      <c r="K23" s="19"/>
      <c r="L23" s="19"/>
      <c r="M23" s="19"/>
      <c r="N23" s="223"/>
      <c r="O23" s="223"/>
      <c r="P23" s="223"/>
      <c r="Q23" s="224">
        <v>400156</v>
      </c>
      <c r="R23" s="225" t="s">
        <v>341</v>
      </c>
      <c r="S23" s="216"/>
      <c r="T23" s="216"/>
      <c r="U23" s="216"/>
      <c r="V23" s="216"/>
    </row>
    <row r="24" spans="1:22" x14ac:dyDescent="0.15">
      <c r="A24" s="210" t="s">
        <v>155</v>
      </c>
      <c r="C24" s="222"/>
      <c r="D24" s="223"/>
      <c r="E24" s="223"/>
      <c r="F24" s="19"/>
      <c r="G24" s="19"/>
      <c r="H24" s="19" t="s">
        <v>156</v>
      </c>
      <c r="I24" s="19"/>
      <c r="J24" s="19"/>
      <c r="K24" s="19"/>
      <c r="L24" s="19"/>
      <c r="M24" s="19"/>
      <c r="N24" s="223"/>
      <c r="O24" s="223"/>
      <c r="P24" s="223"/>
      <c r="Q24" s="224">
        <v>1997551</v>
      </c>
      <c r="R24" s="225" t="s">
        <v>341</v>
      </c>
      <c r="S24" s="216"/>
      <c r="T24" s="216"/>
      <c r="U24" s="216"/>
      <c r="V24" s="216"/>
    </row>
    <row r="25" spans="1:22" x14ac:dyDescent="0.15">
      <c r="A25" s="210" t="s">
        <v>157</v>
      </c>
      <c r="C25" s="222"/>
      <c r="D25" s="223"/>
      <c r="E25" s="223"/>
      <c r="F25" s="19"/>
      <c r="G25" s="19"/>
      <c r="H25" s="19" t="s">
        <v>35</v>
      </c>
      <c r="I25" s="19"/>
      <c r="J25" s="19"/>
      <c r="K25" s="19"/>
      <c r="L25" s="19"/>
      <c r="M25" s="19"/>
      <c r="N25" s="223"/>
      <c r="O25" s="223"/>
      <c r="P25" s="223"/>
      <c r="Q25" s="224" t="s">
        <v>11</v>
      </c>
      <c r="R25" s="225" t="s">
        <v>341</v>
      </c>
      <c r="S25" s="216"/>
      <c r="T25" s="216"/>
      <c r="U25" s="216"/>
      <c r="V25" s="216"/>
    </row>
    <row r="26" spans="1:22" x14ac:dyDescent="0.15">
      <c r="A26" s="210" t="s">
        <v>158</v>
      </c>
      <c r="C26" s="222"/>
      <c r="D26" s="223"/>
      <c r="E26" s="223"/>
      <c r="F26" s="19"/>
      <c r="G26" s="19" t="s">
        <v>159</v>
      </c>
      <c r="H26" s="19"/>
      <c r="I26" s="19"/>
      <c r="J26" s="19"/>
      <c r="K26" s="19"/>
      <c r="L26" s="19"/>
      <c r="M26" s="19"/>
      <c r="N26" s="223"/>
      <c r="O26" s="223"/>
      <c r="P26" s="223"/>
      <c r="Q26" s="224">
        <v>250096</v>
      </c>
      <c r="R26" s="225" t="s">
        <v>351</v>
      </c>
      <c r="S26" s="216"/>
      <c r="T26" s="216"/>
      <c r="U26" s="216"/>
      <c r="V26" s="216"/>
    </row>
    <row r="27" spans="1:22" x14ac:dyDescent="0.15">
      <c r="A27" s="210" t="s">
        <v>160</v>
      </c>
      <c r="C27" s="222"/>
      <c r="D27" s="223"/>
      <c r="E27" s="223"/>
      <c r="F27" s="19"/>
      <c r="G27" s="19"/>
      <c r="H27" s="223" t="s">
        <v>161</v>
      </c>
      <c r="I27" s="223"/>
      <c r="J27" s="19"/>
      <c r="K27" s="223"/>
      <c r="L27" s="19"/>
      <c r="M27" s="19"/>
      <c r="N27" s="223"/>
      <c r="O27" s="223"/>
      <c r="P27" s="223"/>
      <c r="Q27" s="224">
        <v>133760</v>
      </c>
      <c r="R27" s="225" t="s">
        <v>341</v>
      </c>
      <c r="S27" s="216"/>
      <c r="T27" s="216"/>
      <c r="U27" s="216"/>
      <c r="V27" s="216"/>
    </row>
    <row r="28" spans="1:22" x14ac:dyDescent="0.15">
      <c r="A28" s="210" t="s">
        <v>162</v>
      </c>
      <c r="C28" s="222"/>
      <c r="D28" s="223"/>
      <c r="E28" s="223"/>
      <c r="F28" s="19"/>
      <c r="G28" s="19"/>
      <c r="H28" s="19" t="s">
        <v>163</v>
      </c>
      <c r="I28" s="19"/>
      <c r="J28" s="19"/>
      <c r="K28" s="19"/>
      <c r="L28" s="19"/>
      <c r="M28" s="19"/>
      <c r="N28" s="223"/>
      <c r="O28" s="223"/>
      <c r="P28" s="223"/>
      <c r="Q28" s="224">
        <v>14991</v>
      </c>
      <c r="R28" s="225" t="s">
        <v>341</v>
      </c>
      <c r="S28" s="216"/>
      <c r="T28" s="216"/>
      <c r="U28" s="216"/>
      <c r="V28" s="216"/>
    </row>
    <row r="29" spans="1:22" x14ac:dyDescent="0.15">
      <c r="A29" s="210" t="s">
        <v>164</v>
      </c>
      <c r="C29" s="222"/>
      <c r="D29" s="223"/>
      <c r="E29" s="223"/>
      <c r="F29" s="19"/>
      <c r="G29" s="19"/>
      <c r="H29" s="19" t="s">
        <v>35</v>
      </c>
      <c r="I29" s="19"/>
      <c r="J29" s="19"/>
      <c r="K29" s="19"/>
      <c r="L29" s="19"/>
      <c r="M29" s="19"/>
      <c r="N29" s="223"/>
      <c r="O29" s="223"/>
      <c r="P29" s="223"/>
      <c r="Q29" s="224">
        <v>101344</v>
      </c>
      <c r="R29" s="225" t="s">
        <v>341</v>
      </c>
      <c r="S29" s="216"/>
      <c r="T29" s="216"/>
      <c r="U29" s="216"/>
      <c r="V29" s="216"/>
    </row>
    <row r="30" spans="1:22" x14ac:dyDescent="0.15">
      <c r="A30" s="210" t="s">
        <v>165</v>
      </c>
      <c r="C30" s="222"/>
      <c r="D30" s="223"/>
      <c r="E30" s="223"/>
      <c r="F30" s="223" t="s">
        <v>166</v>
      </c>
      <c r="G30" s="223"/>
      <c r="H30" s="19"/>
      <c r="I30" s="223"/>
      <c r="J30" s="19"/>
      <c r="K30" s="19"/>
      <c r="L30" s="19"/>
      <c r="M30" s="19"/>
      <c r="N30" s="223"/>
      <c r="O30" s="223"/>
      <c r="P30" s="223"/>
      <c r="Q30" s="224">
        <v>10085639</v>
      </c>
      <c r="R30" s="225" t="s">
        <v>351</v>
      </c>
      <c r="S30" s="216"/>
      <c r="T30" s="216"/>
      <c r="U30" s="216"/>
      <c r="V30" s="216"/>
    </row>
    <row r="31" spans="1:22" x14ac:dyDescent="0.15">
      <c r="A31" s="210" t="s">
        <v>167</v>
      </c>
      <c r="C31" s="222"/>
      <c r="D31" s="223"/>
      <c r="E31" s="223"/>
      <c r="F31" s="19"/>
      <c r="G31" s="19" t="s">
        <v>168</v>
      </c>
      <c r="H31" s="19"/>
      <c r="I31" s="223"/>
      <c r="J31" s="19"/>
      <c r="K31" s="19"/>
      <c r="L31" s="19"/>
      <c r="M31" s="19"/>
      <c r="N31" s="223"/>
      <c r="O31" s="223"/>
      <c r="P31" s="223"/>
      <c r="Q31" s="224">
        <v>4849717</v>
      </c>
      <c r="R31" s="225" t="s">
        <v>341</v>
      </c>
      <c r="S31" s="216"/>
      <c r="T31" s="216"/>
      <c r="U31" s="216"/>
      <c r="V31" s="216"/>
    </row>
    <row r="32" spans="1:22" x14ac:dyDescent="0.15">
      <c r="A32" s="210" t="s">
        <v>169</v>
      </c>
      <c r="C32" s="222"/>
      <c r="D32" s="223"/>
      <c r="E32" s="223"/>
      <c r="F32" s="19"/>
      <c r="G32" s="19" t="s">
        <v>170</v>
      </c>
      <c r="H32" s="19"/>
      <c r="I32" s="223"/>
      <c r="J32" s="19"/>
      <c r="K32" s="19"/>
      <c r="L32" s="19"/>
      <c r="M32" s="19"/>
      <c r="N32" s="223"/>
      <c r="O32" s="223"/>
      <c r="P32" s="223"/>
      <c r="Q32" s="224">
        <v>3773521</v>
      </c>
      <c r="R32" s="225" t="s">
        <v>341</v>
      </c>
      <c r="S32" s="216"/>
      <c r="T32" s="216"/>
      <c r="U32" s="216"/>
      <c r="V32" s="216"/>
    </row>
    <row r="33" spans="1:22" x14ac:dyDescent="0.15">
      <c r="A33" s="210" t="s">
        <v>171</v>
      </c>
      <c r="C33" s="222"/>
      <c r="D33" s="223"/>
      <c r="E33" s="223"/>
      <c r="F33" s="19"/>
      <c r="G33" s="19" t="s">
        <v>172</v>
      </c>
      <c r="H33" s="19"/>
      <c r="I33" s="223"/>
      <c r="J33" s="19"/>
      <c r="K33" s="19"/>
      <c r="L33" s="19"/>
      <c r="M33" s="19"/>
      <c r="N33" s="223"/>
      <c r="O33" s="223"/>
      <c r="P33" s="223"/>
      <c r="Q33" s="224">
        <v>1426948</v>
      </c>
      <c r="R33" s="225" t="s">
        <v>341</v>
      </c>
      <c r="S33" s="216"/>
      <c r="T33" s="216"/>
      <c r="U33" s="216"/>
      <c r="V33" s="216"/>
    </row>
    <row r="34" spans="1:22" x14ac:dyDescent="0.15">
      <c r="A34" s="210" t="s">
        <v>173</v>
      </c>
      <c r="C34" s="222"/>
      <c r="D34" s="223"/>
      <c r="E34" s="223"/>
      <c r="F34" s="19"/>
      <c r="G34" s="19" t="s">
        <v>35</v>
      </c>
      <c r="H34" s="19"/>
      <c r="I34" s="19"/>
      <c r="J34" s="19"/>
      <c r="K34" s="19"/>
      <c r="L34" s="19"/>
      <c r="M34" s="19"/>
      <c r="N34" s="223"/>
      <c r="O34" s="223"/>
      <c r="P34" s="223"/>
      <c r="Q34" s="224">
        <v>35454</v>
      </c>
      <c r="R34" s="225" t="s">
        <v>341</v>
      </c>
      <c r="S34" s="216"/>
      <c r="T34" s="216"/>
      <c r="U34" s="216"/>
      <c r="V34" s="216"/>
    </row>
    <row r="35" spans="1:22" x14ac:dyDescent="0.15">
      <c r="A35" s="210" t="s">
        <v>174</v>
      </c>
      <c r="C35" s="222"/>
      <c r="D35" s="223"/>
      <c r="E35" s="19" t="s">
        <v>175</v>
      </c>
      <c r="F35" s="19"/>
      <c r="G35" s="19"/>
      <c r="H35" s="19"/>
      <c r="I35" s="19"/>
      <c r="J35" s="19"/>
      <c r="K35" s="19"/>
      <c r="L35" s="223"/>
      <c r="M35" s="223"/>
      <c r="N35" s="223"/>
      <c r="O35" s="403"/>
      <c r="P35" s="404"/>
      <c r="Q35" s="224">
        <v>784540</v>
      </c>
      <c r="R35" s="225" t="s">
        <v>341</v>
      </c>
      <c r="S35" s="216"/>
      <c r="T35" s="216"/>
      <c r="U35" s="216"/>
      <c r="V35" s="216"/>
    </row>
    <row r="36" spans="1:22" x14ac:dyDescent="0.15">
      <c r="A36" s="210" t="s">
        <v>176</v>
      </c>
      <c r="C36" s="222"/>
      <c r="D36" s="223"/>
      <c r="E36" s="223"/>
      <c r="F36" s="19" t="s">
        <v>177</v>
      </c>
      <c r="G36" s="19"/>
      <c r="H36" s="19"/>
      <c r="I36" s="19"/>
      <c r="J36" s="19"/>
      <c r="K36" s="19"/>
      <c r="L36" s="223"/>
      <c r="M36" s="223"/>
      <c r="N36" s="223"/>
      <c r="O36" s="403"/>
      <c r="P36" s="404"/>
      <c r="Q36" s="224">
        <v>220606</v>
      </c>
      <c r="R36" s="225" t="s">
        <v>341</v>
      </c>
      <c r="S36" s="216"/>
      <c r="T36" s="216"/>
      <c r="U36" s="216"/>
      <c r="V36" s="216"/>
    </row>
    <row r="37" spans="1:22" x14ac:dyDescent="0.15">
      <c r="A37" s="210" t="s">
        <v>178</v>
      </c>
      <c r="C37" s="222"/>
      <c r="D37" s="223"/>
      <c r="E37" s="223"/>
      <c r="F37" s="19" t="s">
        <v>35</v>
      </c>
      <c r="G37" s="19"/>
      <c r="H37" s="223"/>
      <c r="I37" s="19"/>
      <c r="J37" s="19"/>
      <c r="K37" s="19"/>
      <c r="L37" s="223"/>
      <c r="M37" s="223"/>
      <c r="N37" s="223"/>
      <c r="O37" s="403"/>
      <c r="P37" s="404"/>
      <c r="Q37" s="226">
        <v>563934</v>
      </c>
      <c r="R37" s="227" t="s">
        <v>341</v>
      </c>
      <c r="S37" s="222"/>
      <c r="T37" s="223"/>
      <c r="U37" s="223"/>
      <c r="V37" s="223"/>
    </row>
    <row r="38" spans="1:22" x14ac:dyDescent="0.15">
      <c r="A38" s="210" t="s">
        <v>134</v>
      </c>
      <c r="C38" s="228"/>
      <c r="D38" s="229" t="s">
        <v>135</v>
      </c>
      <c r="E38" s="229"/>
      <c r="F38" s="230"/>
      <c r="G38" s="230"/>
      <c r="H38" s="229"/>
      <c r="I38" s="230"/>
      <c r="J38" s="230"/>
      <c r="K38" s="230"/>
      <c r="L38" s="229"/>
      <c r="M38" s="229"/>
      <c r="N38" s="229"/>
      <c r="O38" s="231"/>
      <c r="P38" s="231"/>
      <c r="Q38" s="232">
        <v>-17587018</v>
      </c>
      <c r="R38" s="233" t="s">
        <v>341</v>
      </c>
      <c r="S38" s="223"/>
      <c r="T38" s="223"/>
      <c r="U38" s="223"/>
      <c r="V38" s="223"/>
    </row>
    <row r="39" spans="1:22" x14ac:dyDescent="0.15">
      <c r="A39" s="210" t="s">
        <v>181</v>
      </c>
      <c r="C39" s="222"/>
      <c r="D39" s="223"/>
      <c r="E39" s="19" t="s">
        <v>182</v>
      </c>
      <c r="F39" s="19"/>
      <c r="G39" s="19"/>
      <c r="H39" s="223"/>
      <c r="I39" s="19"/>
      <c r="J39" s="19"/>
      <c r="K39" s="19"/>
      <c r="L39" s="223"/>
      <c r="M39" s="223"/>
      <c r="N39" s="223"/>
      <c r="O39" s="234"/>
      <c r="P39" s="234"/>
      <c r="Q39" s="224">
        <v>100964</v>
      </c>
      <c r="R39" s="235" t="s">
        <v>341</v>
      </c>
      <c r="S39" s="223"/>
      <c r="T39" s="223"/>
      <c r="U39" s="223"/>
      <c r="V39" s="223"/>
    </row>
    <row r="40" spans="1:22" x14ac:dyDescent="0.15">
      <c r="A40" s="210" t="s">
        <v>183</v>
      </c>
      <c r="C40" s="222"/>
      <c r="D40" s="223"/>
      <c r="E40" s="19"/>
      <c r="F40" s="19" t="s">
        <v>184</v>
      </c>
      <c r="G40" s="19"/>
      <c r="H40" s="223"/>
      <c r="I40" s="19"/>
      <c r="J40" s="19"/>
      <c r="K40" s="19"/>
      <c r="L40" s="223"/>
      <c r="M40" s="223"/>
      <c r="N40" s="223"/>
      <c r="O40" s="234"/>
      <c r="P40" s="234"/>
      <c r="Q40" s="224">
        <v>94455</v>
      </c>
      <c r="R40" s="225" t="s">
        <v>341</v>
      </c>
      <c r="S40" s="223"/>
      <c r="T40" s="223"/>
      <c r="U40" s="223"/>
      <c r="V40" s="223"/>
    </row>
    <row r="41" spans="1:22" x14ac:dyDescent="0.15">
      <c r="A41" s="210" t="s">
        <v>185</v>
      </c>
      <c r="C41" s="222"/>
      <c r="D41" s="223"/>
      <c r="E41" s="223"/>
      <c r="F41" s="223" t="s">
        <v>186</v>
      </c>
      <c r="G41" s="223"/>
      <c r="H41" s="19"/>
      <c r="I41" s="223"/>
      <c r="J41" s="19"/>
      <c r="K41" s="19"/>
      <c r="L41" s="19"/>
      <c r="M41" s="19"/>
      <c r="N41" s="223"/>
      <c r="O41" s="223"/>
      <c r="P41" s="223"/>
      <c r="Q41" s="224">
        <v>5022</v>
      </c>
      <c r="R41" s="225" t="s">
        <v>341</v>
      </c>
      <c r="S41" s="216"/>
      <c r="T41" s="216"/>
      <c r="U41" s="216"/>
      <c r="V41" s="216"/>
    </row>
    <row r="42" spans="1:22" x14ac:dyDescent="0.15">
      <c r="A42" s="210" t="s">
        <v>187</v>
      </c>
      <c r="C42" s="222"/>
      <c r="D42" s="223"/>
      <c r="E42" s="223"/>
      <c r="F42" s="19" t="s">
        <v>188</v>
      </c>
      <c r="G42" s="19"/>
      <c r="H42" s="19"/>
      <c r="I42" s="19"/>
      <c r="J42" s="19"/>
      <c r="K42" s="19"/>
      <c r="L42" s="19"/>
      <c r="M42" s="19"/>
      <c r="N42" s="223"/>
      <c r="O42" s="223"/>
      <c r="P42" s="223"/>
      <c r="Q42" s="224" t="s">
        <v>11</v>
      </c>
      <c r="R42" s="225" t="s">
        <v>341</v>
      </c>
      <c r="S42" s="216"/>
      <c r="T42" s="216"/>
      <c r="U42" s="216"/>
      <c r="V42" s="216"/>
    </row>
    <row r="43" spans="1:22" x14ac:dyDescent="0.15">
      <c r="A43" s="210" t="s">
        <v>189</v>
      </c>
      <c r="C43" s="222"/>
      <c r="D43" s="223"/>
      <c r="E43" s="223"/>
      <c r="F43" s="19" t="s">
        <v>190</v>
      </c>
      <c r="G43" s="19"/>
      <c r="H43" s="19"/>
      <c r="I43" s="19"/>
      <c r="J43" s="19"/>
      <c r="K43" s="19"/>
      <c r="L43" s="19"/>
      <c r="M43" s="19"/>
      <c r="N43" s="223"/>
      <c r="O43" s="223"/>
      <c r="P43" s="223"/>
      <c r="Q43" s="224" t="s">
        <v>11</v>
      </c>
      <c r="R43" s="225" t="s">
        <v>341</v>
      </c>
      <c r="S43" s="216"/>
      <c r="T43" s="216"/>
      <c r="U43" s="216"/>
      <c r="V43" s="216"/>
    </row>
    <row r="44" spans="1:22" x14ac:dyDescent="0.15">
      <c r="A44" s="210" t="s">
        <v>191</v>
      </c>
      <c r="C44" s="222"/>
      <c r="D44" s="223"/>
      <c r="E44" s="223"/>
      <c r="F44" s="19" t="s">
        <v>35</v>
      </c>
      <c r="G44" s="19"/>
      <c r="H44" s="19"/>
      <c r="I44" s="19"/>
      <c r="J44" s="19"/>
      <c r="K44" s="19"/>
      <c r="L44" s="19"/>
      <c r="M44" s="19"/>
      <c r="N44" s="223"/>
      <c r="O44" s="223"/>
      <c r="P44" s="223"/>
      <c r="Q44" s="224">
        <v>1487</v>
      </c>
      <c r="R44" s="225" t="s">
        <v>341</v>
      </c>
      <c r="S44" s="216"/>
      <c r="T44" s="216"/>
      <c r="U44" s="216"/>
      <c r="V44" s="216"/>
    </row>
    <row r="45" spans="1:22" ht="14.25" thickBot="1" x14ac:dyDescent="0.2">
      <c r="A45" s="210" t="s">
        <v>192</v>
      </c>
      <c r="C45" s="222"/>
      <c r="D45" s="223"/>
      <c r="E45" s="19" t="s">
        <v>193</v>
      </c>
      <c r="F45" s="19"/>
      <c r="G45" s="19"/>
      <c r="H45" s="19"/>
      <c r="I45" s="19"/>
      <c r="J45" s="19"/>
      <c r="K45" s="19"/>
      <c r="L45" s="19"/>
      <c r="M45" s="19"/>
      <c r="N45" s="223"/>
      <c r="O45" s="223"/>
      <c r="P45" s="223"/>
      <c r="Q45" s="224">
        <v>6528</v>
      </c>
      <c r="R45" s="235" t="s">
        <v>351</v>
      </c>
      <c r="S45" s="216"/>
      <c r="T45" s="216"/>
      <c r="U45" s="216"/>
      <c r="V45" s="216"/>
    </row>
    <row r="46" spans="1:22" x14ac:dyDescent="0.15">
      <c r="A46" s="210" t="s">
        <v>194</v>
      </c>
      <c r="C46" s="222"/>
      <c r="D46" s="223"/>
      <c r="E46" s="223"/>
      <c r="F46" s="19" t="s">
        <v>195</v>
      </c>
      <c r="G46" s="19"/>
      <c r="H46" s="19"/>
      <c r="I46" s="19"/>
      <c r="J46" s="19"/>
      <c r="K46" s="19"/>
      <c r="L46" s="223"/>
      <c r="M46" s="223"/>
      <c r="N46" s="223"/>
      <c r="O46" s="403"/>
      <c r="P46" s="404"/>
      <c r="Q46" s="224">
        <v>6113</v>
      </c>
      <c r="R46" s="225" t="s">
        <v>341</v>
      </c>
      <c r="S46" s="405" t="s">
        <v>317</v>
      </c>
      <c r="T46" s="406"/>
      <c r="U46" s="406"/>
      <c r="V46" s="407"/>
    </row>
    <row r="47" spans="1:22" ht="14.25" thickBot="1" x14ac:dyDescent="0.2">
      <c r="A47" s="210" t="s">
        <v>196</v>
      </c>
      <c r="C47" s="236"/>
      <c r="D47" s="237"/>
      <c r="E47" s="237"/>
      <c r="F47" s="238" t="s">
        <v>35</v>
      </c>
      <c r="G47" s="238"/>
      <c r="H47" s="238"/>
      <c r="I47" s="238"/>
      <c r="J47" s="238"/>
      <c r="K47" s="238"/>
      <c r="L47" s="237"/>
      <c r="M47" s="237"/>
      <c r="N47" s="237"/>
      <c r="O47" s="408"/>
      <c r="P47" s="409"/>
      <c r="Q47" s="224">
        <v>416</v>
      </c>
      <c r="R47" s="225" t="s">
        <v>341</v>
      </c>
      <c r="S47" s="410" t="s">
        <v>130</v>
      </c>
      <c r="T47" s="411"/>
      <c r="U47" s="412" t="s">
        <v>132</v>
      </c>
      <c r="V47" s="413"/>
    </row>
    <row r="48" spans="1:22" x14ac:dyDescent="0.15">
      <c r="A48" s="210" t="s">
        <v>199</v>
      </c>
      <c r="C48" s="228"/>
      <c r="D48" s="229" t="s">
        <v>180</v>
      </c>
      <c r="E48" s="229"/>
      <c r="F48" s="230"/>
      <c r="G48" s="230"/>
      <c r="H48" s="230"/>
      <c r="I48" s="230"/>
      <c r="J48" s="230"/>
      <c r="K48" s="230"/>
      <c r="L48" s="230"/>
      <c r="M48" s="230"/>
      <c r="N48" s="229"/>
      <c r="O48" s="229"/>
      <c r="P48" s="229"/>
      <c r="Q48" s="232">
        <v>-17681454</v>
      </c>
      <c r="R48" s="239" t="s">
        <v>341</v>
      </c>
      <c r="S48" s="393"/>
      <c r="T48" s="394"/>
      <c r="U48" s="240">
        <v>-17681454</v>
      </c>
      <c r="V48" s="304" t="s">
        <v>341</v>
      </c>
    </row>
    <row r="49" spans="1:22" x14ac:dyDescent="0.15">
      <c r="A49" s="210" t="s">
        <v>201</v>
      </c>
      <c r="C49" s="222"/>
      <c r="D49" s="223" t="s">
        <v>202</v>
      </c>
      <c r="E49" s="223"/>
      <c r="F49" s="223"/>
      <c r="G49" s="223"/>
      <c r="H49" s="223"/>
      <c r="I49" s="223"/>
      <c r="J49" s="223"/>
      <c r="K49" s="223"/>
      <c r="L49" s="223"/>
      <c r="M49" s="19"/>
      <c r="N49" s="223"/>
      <c r="O49" s="223"/>
      <c r="P49" s="241"/>
      <c r="Q49" s="242">
        <v>17354555</v>
      </c>
      <c r="R49" s="243" t="s">
        <v>341</v>
      </c>
      <c r="S49" s="395"/>
      <c r="T49" s="396"/>
      <c r="U49" s="244">
        <v>17354555</v>
      </c>
      <c r="V49" s="245" t="s">
        <v>341</v>
      </c>
    </row>
    <row r="50" spans="1:22" x14ac:dyDescent="0.15">
      <c r="A50" s="210" t="s">
        <v>203</v>
      </c>
      <c r="C50" s="222"/>
      <c r="D50" s="223"/>
      <c r="E50" s="223" t="s">
        <v>204</v>
      </c>
      <c r="F50" s="223"/>
      <c r="G50" s="107"/>
      <c r="H50" s="107"/>
      <c r="I50" s="107"/>
      <c r="J50" s="107"/>
      <c r="K50" s="107"/>
      <c r="L50" s="223"/>
      <c r="M50" s="19"/>
      <c r="N50" s="223"/>
      <c r="O50" s="223"/>
      <c r="P50" s="241"/>
      <c r="Q50" s="244">
        <v>12775895</v>
      </c>
      <c r="R50" s="245" t="s">
        <v>341</v>
      </c>
      <c r="S50" s="397"/>
      <c r="T50" s="398"/>
      <c r="U50" s="244">
        <v>12775895</v>
      </c>
      <c r="V50" s="245" t="s">
        <v>341</v>
      </c>
    </row>
    <row r="51" spans="1:22" x14ac:dyDescent="0.15">
      <c r="A51" s="210" t="s">
        <v>205</v>
      </c>
      <c r="C51" s="236"/>
      <c r="D51" s="223"/>
      <c r="E51" s="223" t="s">
        <v>206</v>
      </c>
      <c r="F51" s="124"/>
      <c r="G51" s="124"/>
      <c r="H51" s="124"/>
      <c r="I51" s="124"/>
      <c r="J51" s="124"/>
      <c r="K51" s="124"/>
      <c r="L51" s="223"/>
      <c r="M51" s="19"/>
      <c r="N51" s="223"/>
      <c r="O51" s="223"/>
      <c r="P51" s="241"/>
      <c r="Q51" s="246">
        <v>4578660</v>
      </c>
      <c r="R51" s="247" t="s">
        <v>341</v>
      </c>
      <c r="S51" s="399"/>
      <c r="T51" s="400"/>
      <c r="U51" s="244">
        <v>4578660</v>
      </c>
      <c r="V51" s="245" t="s">
        <v>341</v>
      </c>
    </row>
    <row r="52" spans="1:22" x14ac:dyDescent="0.15">
      <c r="A52" s="210" t="s">
        <v>207</v>
      </c>
      <c r="C52" s="228"/>
      <c r="D52" s="229" t="s">
        <v>208</v>
      </c>
      <c r="E52" s="229"/>
      <c r="F52" s="117"/>
      <c r="G52" s="117"/>
      <c r="H52" s="117"/>
      <c r="I52" s="248"/>
      <c r="J52" s="248"/>
      <c r="K52" s="248"/>
      <c r="L52" s="229"/>
      <c r="M52" s="229"/>
      <c r="N52" s="229"/>
      <c r="O52" s="229"/>
      <c r="P52" s="249"/>
      <c r="Q52" s="250">
        <v>-326899</v>
      </c>
      <c r="R52" s="239" t="s">
        <v>341</v>
      </c>
      <c r="S52" s="401"/>
      <c r="T52" s="402"/>
      <c r="U52" s="250">
        <v>-326899</v>
      </c>
      <c r="V52" s="239" t="s">
        <v>341</v>
      </c>
    </row>
    <row r="53" spans="1:22" x14ac:dyDescent="0.15">
      <c r="A53" s="210" t="s">
        <v>209</v>
      </c>
      <c r="C53" s="222"/>
      <c r="D53" s="223" t="s">
        <v>328</v>
      </c>
      <c r="E53" s="223"/>
      <c r="F53" s="124"/>
      <c r="G53" s="124"/>
      <c r="H53" s="124"/>
      <c r="I53" s="107"/>
      <c r="J53" s="107"/>
      <c r="K53" s="107"/>
      <c r="L53" s="223"/>
      <c r="M53" s="223"/>
      <c r="N53" s="223"/>
      <c r="O53" s="223"/>
      <c r="P53" s="241"/>
      <c r="Q53" s="389"/>
      <c r="R53" s="390"/>
      <c r="S53" s="251">
        <v>1762316</v>
      </c>
      <c r="T53" s="252" t="s">
        <v>341</v>
      </c>
      <c r="U53" s="244">
        <v>-1762316</v>
      </c>
      <c r="V53" s="245" t="s">
        <v>341</v>
      </c>
    </row>
    <row r="54" spans="1:22" x14ac:dyDescent="0.15">
      <c r="A54" s="210" t="s">
        <v>210</v>
      </c>
      <c r="C54" s="222"/>
      <c r="D54" s="223"/>
      <c r="E54" s="124" t="s">
        <v>211</v>
      </c>
      <c r="F54" s="124"/>
      <c r="G54" s="124"/>
      <c r="H54" s="107"/>
      <c r="I54" s="107"/>
      <c r="J54" s="107"/>
      <c r="K54" s="107"/>
      <c r="L54" s="223"/>
      <c r="M54" s="223"/>
      <c r="N54" s="223"/>
      <c r="O54" s="223"/>
      <c r="P54" s="241"/>
      <c r="Q54" s="389"/>
      <c r="R54" s="390"/>
      <c r="S54" s="253">
        <v>4699725</v>
      </c>
      <c r="T54" s="254" t="s">
        <v>341</v>
      </c>
      <c r="U54" s="244">
        <v>-4699725</v>
      </c>
      <c r="V54" s="245" t="s">
        <v>341</v>
      </c>
    </row>
    <row r="55" spans="1:22" x14ac:dyDescent="0.15">
      <c r="A55" s="210" t="s">
        <v>212</v>
      </c>
      <c r="C55" s="222"/>
      <c r="D55" s="223"/>
      <c r="E55" s="124" t="s">
        <v>213</v>
      </c>
      <c r="F55" s="124"/>
      <c r="G55" s="124"/>
      <c r="H55" s="124"/>
      <c r="I55" s="107"/>
      <c r="J55" s="107"/>
      <c r="K55" s="107"/>
      <c r="L55" s="223"/>
      <c r="M55" s="223"/>
      <c r="N55" s="223"/>
      <c r="O55" s="223"/>
      <c r="P55" s="241"/>
      <c r="Q55" s="389"/>
      <c r="R55" s="390"/>
      <c r="S55" s="253">
        <v>-2002573</v>
      </c>
      <c r="T55" s="254" t="s">
        <v>341</v>
      </c>
      <c r="U55" s="244">
        <v>2002573</v>
      </c>
      <c r="V55" s="245" t="s">
        <v>341</v>
      </c>
    </row>
    <row r="56" spans="1:22" x14ac:dyDescent="0.15">
      <c r="A56" s="210" t="s">
        <v>214</v>
      </c>
      <c r="C56" s="222"/>
      <c r="D56" s="223"/>
      <c r="E56" s="124" t="s">
        <v>215</v>
      </c>
      <c r="F56" s="124"/>
      <c r="G56" s="124"/>
      <c r="H56" s="124"/>
      <c r="I56" s="107"/>
      <c r="J56" s="107"/>
      <c r="K56" s="107"/>
      <c r="L56" s="223"/>
      <c r="M56" s="223"/>
      <c r="N56" s="223"/>
      <c r="O56" s="223"/>
      <c r="P56" s="241"/>
      <c r="Q56" s="389"/>
      <c r="R56" s="390"/>
      <c r="S56" s="253">
        <v>1983817</v>
      </c>
      <c r="T56" s="254" t="s">
        <v>341</v>
      </c>
      <c r="U56" s="244">
        <v>-1983817</v>
      </c>
      <c r="V56" s="245" t="s">
        <v>341</v>
      </c>
    </row>
    <row r="57" spans="1:22" x14ac:dyDescent="0.15">
      <c r="A57" s="210" t="s">
        <v>216</v>
      </c>
      <c r="C57" s="222"/>
      <c r="D57" s="223"/>
      <c r="E57" s="124" t="s">
        <v>217</v>
      </c>
      <c r="F57" s="124"/>
      <c r="G57" s="124"/>
      <c r="H57" s="124"/>
      <c r="I57" s="107"/>
      <c r="J57" s="20"/>
      <c r="K57" s="107"/>
      <c r="L57" s="223"/>
      <c r="M57" s="223"/>
      <c r="N57" s="223"/>
      <c r="O57" s="223"/>
      <c r="P57" s="241"/>
      <c r="Q57" s="389"/>
      <c r="R57" s="390"/>
      <c r="S57" s="253">
        <v>-2918653</v>
      </c>
      <c r="T57" s="254" t="s">
        <v>341</v>
      </c>
      <c r="U57" s="244">
        <v>2918653</v>
      </c>
      <c r="V57" s="245" t="s">
        <v>341</v>
      </c>
    </row>
    <row r="58" spans="1:22" x14ac:dyDescent="0.15">
      <c r="A58" s="210" t="s">
        <v>218</v>
      </c>
      <c r="C58" s="222"/>
      <c r="D58" s="223" t="s">
        <v>219</v>
      </c>
      <c r="E58" s="223"/>
      <c r="F58" s="124"/>
      <c r="G58" s="107"/>
      <c r="H58" s="107"/>
      <c r="I58" s="107"/>
      <c r="J58" s="107"/>
      <c r="K58" s="107"/>
      <c r="L58" s="223"/>
      <c r="M58" s="223"/>
      <c r="N58" s="223"/>
      <c r="O58" s="223"/>
      <c r="P58" s="241"/>
      <c r="Q58" s="244" t="s">
        <v>11</v>
      </c>
      <c r="R58" s="245" t="s">
        <v>341</v>
      </c>
      <c r="S58" s="253" t="s">
        <v>11</v>
      </c>
      <c r="T58" s="254" t="s">
        <v>341</v>
      </c>
      <c r="U58" s="391"/>
      <c r="V58" s="392"/>
    </row>
    <row r="59" spans="1:22" x14ac:dyDescent="0.15">
      <c r="A59" s="210" t="s">
        <v>220</v>
      </c>
      <c r="C59" s="222"/>
      <c r="D59" s="223" t="s">
        <v>221</v>
      </c>
      <c r="E59" s="223"/>
      <c r="F59" s="124"/>
      <c r="G59" s="124"/>
      <c r="H59" s="107"/>
      <c r="I59" s="107"/>
      <c r="J59" s="107"/>
      <c r="K59" s="107"/>
      <c r="L59" s="223"/>
      <c r="M59" s="234"/>
      <c r="N59" s="234"/>
      <c r="O59" s="234"/>
      <c r="P59" s="255"/>
      <c r="Q59" s="244">
        <v>170282</v>
      </c>
      <c r="R59" s="245" t="s">
        <v>341</v>
      </c>
      <c r="S59" s="253">
        <v>170282</v>
      </c>
      <c r="T59" s="254" t="s">
        <v>341</v>
      </c>
      <c r="U59" s="391"/>
      <c r="V59" s="392"/>
    </row>
    <row r="60" spans="1:22" x14ac:dyDescent="0.15">
      <c r="A60" s="210" t="s">
        <v>223</v>
      </c>
      <c r="C60" s="236"/>
      <c r="D60" s="237" t="s">
        <v>35</v>
      </c>
      <c r="E60" s="237"/>
      <c r="F60" s="109"/>
      <c r="G60" s="109"/>
      <c r="H60" s="109"/>
      <c r="I60" s="125"/>
      <c r="J60" s="125"/>
      <c r="K60" s="125"/>
      <c r="L60" s="237"/>
      <c r="M60" s="237"/>
      <c r="N60" s="237"/>
      <c r="O60" s="237"/>
      <c r="P60" s="256"/>
      <c r="Q60" s="244">
        <v>-41007</v>
      </c>
      <c r="R60" s="245" t="s">
        <v>341</v>
      </c>
      <c r="S60" s="253">
        <v>-15224</v>
      </c>
      <c r="T60" s="254" t="s">
        <v>341</v>
      </c>
      <c r="U60" s="244">
        <v>-25783</v>
      </c>
      <c r="V60" s="245" t="s">
        <v>341</v>
      </c>
    </row>
    <row r="61" spans="1:22" x14ac:dyDescent="0.15">
      <c r="A61" s="210" t="s">
        <v>224</v>
      </c>
      <c r="C61" s="257" t="s">
        <v>225</v>
      </c>
      <c r="D61" s="258"/>
      <c r="E61" s="258"/>
      <c r="F61" s="259"/>
      <c r="G61" s="259"/>
      <c r="H61" s="260"/>
      <c r="I61" s="260"/>
      <c r="J61" s="261"/>
      <c r="K61" s="260"/>
      <c r="L61" s="258"/>
      <c r="M61" s="258"/>
      <c r="N61" s="258"/>
      <c r="O61" s="258"/>
      <c r="P61" s="262"/>
      <c r="Q61" s="263">
        <v>-197624</v>
      </c>
      <c r="R61" s="264" t="s">
        <v>341</v>
      </c>
      <c r="S61" s="265">
        <v>1917375</v>
      </c>
      <c r="T61" s="266" t="s">
        <v>351</v>
      </c>
      <c r="U61" s="263">
        <v>-2114998</v>
      </c>
      <c r="V61" s="264" t="s">
        <v>341</v>
      </c>
    </row>
    <row r="62" spans="1:22" ht="14.25" thickBot="1" x14ac:dyDescent="0.2">
      <c r="A62" s="210" t="s">
        <v>197</v>
      </c>
      <c r="C62" s="267" t="s">
        <v>198</v>
      </c>
      <c r="D62" s="268"/>
      <c r="E62" s="268"/>
      <c r="F62" s="128"/>
      <c r="G62" s="128"/>
      <c r="H62" s="129"/>
      <c r="I62" s="129"/>
      <c r="J62" s="130"/>
      <c r="K62" s="129"/>
      <c r="L62" s="268"/>
      <c r="M62" s="268"/>
      <c r="N62" s="268"/>
      <c r="O62" s="268"/>
      <c r="P62" s="268"/>
      <c r="Q62" s="269">
        <v>36611090</v>
      </c>
      <c r="R62" s="270" t="s">
        <v>341</v>
      </c>
      <c r="S62" s="271">
        <v>63083379</v>
      </c>
      <c r="T62" s="272" t="s">
        <v>341</v>
      </c>
      <c r="U62" s="269">
        <v>-26472289</v>
      </c>
      <c r="V62" s="270" t="s">
        <v>341</v>
      </c>
    </row>
    <row r="63" spans="1:22" ht="14.25" thickBot="1" x14ac:dyDescent="0.2">
      <c r="A63" s="210" t="s">
        <v>226</v>
      </c>
      <c r="C63" s="273" t="s">
        <v>227</v>
      </c>
      <c r="D63" s="274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6">
        <v>36413467</v>
      </c>
      <c r="R63" s="277" t="s">
        <v>341</v>
      </c>
      <c r="S63" s="278">
        <v>65000754</v>
      </c>
      <c r="T63" s="279" t="s">
        <v>341</v>
      </c>
      <c r="U63" s="276">
        <v>-28587287</v>
      </c>
      <c r="V63" s="277" t="s">
        <v>341</v>
      </c>
    </row>
    <row r="64" spans="1:22" s="281" customFormat="1" ht="12" customHeight="1" x14ac:dyDescent="0.15">
      <c r="A64" s="280"/>
      <c r="Q64" s="282"/>
      <c r="R64" s="283"/>
      <c r="S64" s="283"/>
      <c r="T64" s="283"/>
      <c r="U64" s="283"/>
      <c r="V64" s="284"/>
    </row>
    <row r="65" spans="1:21" s="281" customFormat="1" x14ac:dyDescent="0.15">
      <c r="A65" s="280"/>
      <c r="C65" s="285"/>
      <c r="D65" s="285" t="s">
        <v>324</v>
      </c>
      <c r="E65" s="282"/>
      <c r="F65" s="286"/>
      <c r="G65" s="282"/>
      <c r="H65" s="282"/>
      <c r="I65" s="287"/>
      <c r="J65" s="287"/>
      <c r="K65" s="286"/>
      <c r="L65" s="286"/>
      <c r="M65" s="286"/>
      <c r="N65" s="174"/>
      <c r="O65" s="174"/>
      <c r="P65" s="174"/>
      <c r="Q65" s="288"/>
      <c r="R65" s="56"/>
      <c r="S65" s="56"/>
      <c r="T65" s="56"/>
      <c r="U65" s="56"/>
    </row>
  </sheetData>
  <mergeCells count="25">
    <mergeCell ref="O35:P35"/>
    <mergeCell ref="C9:V9"/>
    <mergeCell ref="C10:V10"/>
    <mergeCell ref="C11:V11"/>
    <mergeCell ref="C13:P13"/>
    <mergeCell ref="Q13:R13"/>
    <mergeCell ref="Q53:R53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Q57:R57"/>
    <mergeCell ref="U58:V58"/>
    <mergeCell ref="U59:V59"/>
    <mergeCell ref="Q54:R54"/>
    <mergeCell ref="Q55:R55"/>
    <mergeCell ref="Q56:R5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00440:佐藤 武志</dc:creator>
  <cp:lastModifiedBy>00440:佐藤 武志</cp:lastModifiedBy>
  <dcterms:created xsi:type="dcterms:W3CDTF">2021-04-03T01:53:06Z</dcterms:created>
  <dcterms:modified xsi:type="dcterms:W3CDTF">2021-04-03T02:10:52Z</dcterms:modified>
</cp:coreProperties>
</file>